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ney\Documents\Kiwanis\2020-2021\Budgets\Foundation\"/>
    </mc:Choice>
  </mc:AlternateContent>
  <xr:revisionPtr revIDLastSave="0" documentId="13_ncr:1_{E3DB5513-33DF-4178-9148-217AFB184D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0-2021" sheetId="1" r:id="rId1"/>
    <sheet name="Revenue" sheetId="2" r:id="rId2"/>
    <sheet name="Expens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1" i="1" l="1"/>
  <c r="P80" i="1"/>
  <c r="P78" i="1"/>
  <c r="Q77" i="1"/>
  <c r="P44" i="4"/>
  <c r="N44" i="4"/>
  <c r="O81" i="1"/>
  <c r="O80" i="1"/>
  <c r="O78" i="1"/>
  <c r="N81" i="1"/>
  <c r="N80" i="1"/>
  <c r="N78" i="1"/>
  <c r="C77" i="1"/>
  <c r="N76" i="1"/>
  <c r="N69" i="1"/>
  <c r="N54" i="1"/>
  <c r="N33" i="1"/>
  <c r="N22" i="1"/>
  <c r="N20" i="1"/>
  <c r="N17" i="1"/>
  <c r="N7" i="1"/>
  <c r="K80" i="1"/>
  <c r="G22" i="1"/>
  <c r="L29" i="2"/>
  <c r="K29" i="2"/>
  <c r="J29" i="2"/>
  <c r="I29" i="2"/>
  <c r="H29" i="2"/>
  <c r="G29" i="2"/>
  <c r="F29" i="2"/>
  <c r="E29" i="2"/>
  <c r="D29" i="2"/>
  <c r="P29" i="2"/>
  <c r="C46" i="1"/>
  <c r="D46" i="1" s="1"/>
  <c r="C50" i="1"/>
  <c r="D50" i="1" s="1"/>
  <c r="C49" i="1"/>
  <c r="D49" i="1" s="1"/>
  <c r="M76" i="1"/>
  <c r="M69" i="1"/>
  <c r="M54" i="1"/>
  <c r="M33" i="1"/>
  <c r="M20" i="1"/>
  <c r="M21" i="1" s="1"/>
  <c r="M17" i="1"/>
  <c r="M7" i="1"/>
  <c r="L33" i="1"/>
  <c r="L76" i="1"/>
  <c r="L78" i="1" s="1"/>
  <c r="L80" i="1" s="1"/>
  <c r="L69" i="1"/>
  <c r="L54" i="1"/>
  <c r="L20" i="1"/>
  <c r="L21" i="1" s="1"/>
  <c r="L17" i="1"/>
  <c r="L7" i="1"/>
  <c r="K33" i="1"/>
  <c r="Q32" i="1"/>
  <c r="C32" i="1" s="1"/>
  <c r="J33" i="1"/>
  <c r="I33" i="1"/>
  <c r="H33" i="1"/>
  <c r="G33" i="1"/>
  <c r="F33" i="1"/>
  <c r="E33" i="1"/>
  <c r="B33" i="1"/>
  <c r="Q79" i="1"/>
  <c r="C79" i="1" s="1"/>
  <c r="D79" i="1" s="1"/>
  <c r="K76" i="1"/>
  <c r="K69" i="1"/>
  <c r="K54" i="1"/>
  <c r="K78" i="1" s="1"/>
  <c r="D77" i="1" l="1"/>
  <c r="M78" i="1"/>
  <c r="M80" i="1" s="1"/>
  <c r="M22" i="1"/>
  <c r="L22" i="1"/>
  <c r="L81" i="1"/>
  <c r="K17" i="1"/>
  <c r="Q16" i="1"/>
  <c r="C16" i="1" s="1"/>
  <c r="J17" i="1"/>
  <c r="I17" i="1"/>
  <c r="H17" i="1"/>
  <c r="G17" i="1"/>
  <c r="F17" i="1"/>
  <c r="E17" i="1"/>
  <c r="B17" i="1"/>
  <c r="K20" i="1"/>
  <c r="K21" i="1" s="1"/>
  <c r="K7" i="1"/>
  <c r="J76" i="1"/>
  <c r="J69" i="1"/>
  <c r="J20" i="1"/>
  <c r="J7" i="1"/>
  <c r="I76" i="1"/>
  <c r="I69" i="1"/>
  <c r="I20" i="1"/>
  <c r="I7" i="1"/>
  <c r="H76" i="1"/>
  <c r="H69" i="1"/>
  <c r="H20" i="1"/>
  <c r="H7" i="1"/>
  <c r="B69" i="1"/>
  <c r="Q60" i="1"/>
  <c r="D60" i="1"/>
  <c r="Q67" i="1"/>
  <c r="D67" i="1"/>
  <c r="Q62" i="1"/>
  <c r="C62" i="1" s="1"/>
  <c r="D62" i="1" s="1"/>
  <c r="Q61" i="1"/>
  <c r="D61" i="1"/>
  <c r="Q66" i="1"/>
  <c r="G69" i="1"/>
  <c r="F69" i="1"/>
  <c r="E69" i="1"/>
  <c r="D66" i="1"/>
  <c r="Q57" i="1"/>
  <c r="D57" i="1"/>
  <c r="M81" i="1" l="1"/>
  <c r="H78" i="1"/>
  <c r="H80" i="1" s="1"/>
  <c r="J78" i="1"/>
  <c r="J80" i="1" s="1"/>
  <c r="Q80" i="1" s="1"/>
  <c r="Q21" i="1"/>
  <c r="C21" i="1" s="1"/>
  <c r="K22" i="1"/>
  <c r="K81" i="1" s="1"/>
  <c r="I22" i="1"/>
  <c r="I78" i="1"/>
  <c r="I80" i="1" s="1"/>
  <c r="J22" i="1"/>
  <c r="H22" i="1"/>
  <c r="Q22" i="1" l="1"/>
  <c r="I81" i="1"/>
  <c r="J81" i="1"/>
  <c r="H81" i="1"/>
  <c r="Q52" i="1"/>
  <c r="D52" i="1"/>
  <c r="Q51" i="1"/>
  <c r="C51" i="1" s="1"/>
  <c r="D51" i="1" s="1"/>
  <c r="F54" i="1" l="1"/>
  <c r="B54" i="1"/>
  <c r="Q53" i="1"/>
  <c r="C53" i="1" s="1"/>
  <c r="D53" i="1" s="1"/>
  <c r="E54" i="1"/>
  <c r="D58" i="1" l="1"/>
  <c r="D56" i="1"/>
  <c r="C75" i="1"/>
  <c r="D75" i="1" s="1"/>
  <c r="G76" i="1"/>
  <c r="F76" i="1"/>
  <c r="E76" i="1"/>
  <c r="B76" i="1"/>
  <c r="Q43" i="1"/>
  <c r="C43" i="1" s="1"/>
  <c r="D43" i="1" s="1"/>
  <c r="Q29" i="1"/>
  <c r="C29" i="1" s="1"/>
  <c r="D29" i="1" s="1"/>
  <c r="Q28" i="1"/>
  <c r="C28" i="1" s="1"/>
  <c r="D28" i="1" s="1"/>
  <c r="D20" i="1"/>
  <c r="E20" i="1"/>
  <c r="F20" i="1"/>
  <c r="G20" i="1"/>
  <c r="Q20" i="1"/>
  <c r="C20" i="1" s="1"/>
  <c r="B20" i="1"/>
  <c r="C19" i="1"/>
  <c r="Q13" i="1"/>
  <c r="C13" i="1" s="1"/>
  <c r="D13" i="1" s="1"/>
  <c r="Q11" i="1"/>
  <c r="C11" i="1" s="1"/>
  <c r="D11" i="1" s="1"/>
  <c r="Q10" i="1"/>
  <c r="C10" i="1" s="1"/>
  <c r="D10" i="1" s="1"/>
  <c r="Q76" i="1" l="1"/>
  <c r="Q44" i="1"/>
  <c r="C44" i="1" s="1"/>
  <c r="D44" i="1" s="1"/>
  <c r="Q45" i="1" l="1"/>
  <c r="C45" i="1" s="1"/>
  <c r="D45" i="1" s="1"/>
  <c r="Q48" i="1"/>
  <c r="C48" i="1" s="1"/>
  <c r="D48" i="1" s="1"/>
  <c r="Q47" i="1"/>
  <c r="C47" i="1" s="1"/>
  <c r="D47" i="1" s="1"/>
  <c r="Q42" i="1"/>
  <c r="C42" i="1" s="1"/>
  <c r="D42" i="1" s="1"/>
  <c r="Q74" i="1" l="1"/>
  <c r="C74" i="1" s="1"/>
  <c r="D74" i="1" s="1"/>
  <c r="Q41" i="1"/>
  <c r="C41" i="1" s="1"/>
  <c r="D41" i="1" s="1"/>
  <c r="Q54" i="1" l="1"/>
  <c r="Q39" i="1"/>
  <c r="C39" i="1" s="1"/>
  <c r="D39" i="1" s="1"/>
  <c r="Q40" i="1"/>
  <c r="C40" i="1" s="1"/>
  <c r="D40" i="1" s="1"/>
  <c r="F78" i="1"/>
  <c r="E78" i="1"/>
  <c r="C54" i="1" l="1"/>
  <c r="D54" i="1" s="1"/>
  <c r="Q72" i="1"/>
  <c r="C72" i="1" s="1"/>
  <c r="D72" i="1" s="1"/>
  <c r="Q73" i="1"/>
  <c r="C73" i="1" s="1"/>
  <c r="D73" i="1" s="1"/>
  <c r="Q71" i="1"/>
  <c r="B78" i="1"/>
  <c r="Q68" i="1"/>
  <c r="C68" i="1" s="1"/>
  <c r="D68" i="1" s="1"/>
  <c r="Q65" i="1"/>
  <c r="C65" i="1" s="1"/>
  <c r="D65" i="1" s="1"/>
  <c r="Q64" i="1"/>
  <c r="C64" i="1" s="1"/>
  <c r="D64" i="1" s="1"/>
  <c r="Q63" i="1"/>
  <c r="C63" i="1" s="1"/>
  <c r="D63" i="1" s="1"/>
  <c r="Q59" i="1"/>
  <c r="C59" i="1" s="1"/>
  <c r="D59" i="1" s="1"/>
  <c r="Q58" i="1"/>
  <c r="Q56" i="1"/>
  <c r="Q24" i="1"/>
  <c r="F80" i="1"/>
  <c r="Q31" i="1"/>
  <c r="C31" i="1" s="1"/>
  <c r="D31" i="1" s="1"/>
  <c r="Q30" i="1"/>
  <c r="C30" i="1" s="1"/>
  <c r="D30" i="1" s="1"/>
  <c r="Q27" i="1"/>
  <c r="Q26" i="1"/>
  <c r="D26" i="1"/>
  <c r="C27" i="1" l="1"/>
  <c r="Q33" i="1"/>
  <c r="C24" i="1"/>
  <c r="D24" i="1" s="1"/>
  <c r="Q69" i="1"/>
  <c r="Q78" i="1" s="1"/>
  <c r="C78" i="1" s="1"/>
  <c r="C69" i="1"/>
  <c r="D69" i="1" s="1"/>
  <c r="E80" i="1"/>
  <c r="C71" i="1"/>
  <c r="D71" i="1" s="1"/>
  <c r="C76" i="1"/>
  <c r="G80" i="1"/>
  <c r="B80" i="1"/>
  <c r="Q36" i="1"/>
  <c r="C80" i="1" l="1"/>
  <c r="D80" i="1" s="1"/>
  <c r="D27" i="1"/>
  <c r="C33" i="1"/>
  <c r="D33" i="1" s="1"/>
  <c r="D76" i="1"/>
  <c r="C36" i="1"/>
  <c r="D36" i="1" s="1"/>
  <c r="Q38" i="1" l="1"/>
  <c r="C38" i="1" s="1"/>
  <c r="D38" i="1" s="1"/>
  <c r="Q37" i="1"/>
  <c r="C37" i="1" s="1"/>
  <c r="D37" i="1" s="1"/>
  <c r="Q9" i="1" l="1"/>
  <c r="Q12" i="1"/>
  <c r="C12" i="1" s="1"/>
  <c r="Q14" i="1"/>
  <c r="Q15" i="1"/>
  <c r="C15" i="1" s="1"/>
  <c r="Q6" i="1"/>
  <c r="Q5" i="1"/>
  <c r="Q3" i="1"/>
  <c r="C9" i="1" l="1"/>
  <c r="Q17" i="1"/>
  <c r="E7" i="1"/>
  <c r="G7" i="1"/>
  <c r="F7" i="1"/>
  <c r="C5" i="1"/>
  <c r="D5" i="1" s="1"/>
  <c r="C6" i="1"/>
  <c r="C14" i="1"/>
  <c r="D15" i="1"/>
  <c r="D12" i="1"/>
  <c r="D3" i="1"/>
  <c r="C17" i="1" l="1"/>
  <c r="D9" i="1"/>
  <c r="D7" i="1"/>
  <c r="G81" i="1"/>
  <c r="F22" i="1"/>
  <c r="F81" i="1" s="1"/>
  <c r="Q7" i="1"/>
  <c r="Q81" i="1" s="1"/>
  <c r="E22" i="1"/>
  <c r="D14" i="1"/>
  <c r="E81" i="1" l="1"/>
  <c r="D78" i="1"/>
  <c r="B7" i="1" l="1"/>
  <c r="B22" i="1" s="1"/>
  <c r="B81" i="1" s="1"/>
  <c r="D17" i="1" l="1"/>
  <c r="C7" i="1"/>
  <c r="C22" i="1" s="1"/>
  <c r="C81" i="1" s="1"/>
  <c r="D81" i="1" s="1"/>
  <c r="D22" i="1" l="1"/>
</calcChain>
</file>

<file path=xl/sharedStrings.xml><?xml version="1.0" encoding="utf-8"?>
<sst xmlns="http://schemas.openxmlformats.org/spreadsheetml/2006/main" count="266" uniqueCount="143">
  <si>
    <t>VARIANCE</t>
  </si>
  <si>
    <t>Golf Ball Drop</t>
  </si>
  <si>
    <t>REVENUE</t>
  </si>
  <si>
    <t>Wilkinson Total</t>
  </si>
  <si>
    <t>Pancake Breakfast</t>
  </si>
  <si>
    <t xml:space="preserve"> </t>
  </si>
  <si>
    <t>Giving Challenge</t>
  </si>
  <si>
    <t>Miscellaneous</t>
  </si>
  <si>
    <t>Golf ball Drop</t>
  </si>
  <si>
    <t>TOTAL REVENUE</t>
  </si>
  <si>
    <t>Donations Total</t>
  </si>
  <si>
    <t>EXPENSE</t>
  </si>
  <si>
    <t>TOTAL EXPENSE</t>
  </si>
  <si>
    <t>Donor Designated</t>
  </si>
  <si>
    <t>BUDGET</t>
  </si>
  <si>
    <t>ACTUAL</t>
  </si>
  <si>
    <t>OCT</t>
  </si>
  <si>
    <t>NOV</t>
  </si>
  <si>
    <t>DEC</t>
  </si>
  <si>
    <t>Circus Arts Conservatory</t>
  </si>
  <si>
    <t>YTD</t>
  </si>
  <si>
    <t>ANNUAL</t>
  </si>
  <si>
    <t>Y-T-D</t>
  </si>
  <si>
    <t>JAN</t>
  </si>
  <si>
    <t>FEB</t>
  </si>
  <si>
    <t>MAR</t>
  </si>
  <si>
    <t>APR</t>
  </si>
  <si>
    <t>MAY</t>
  </si>
  <si>
    <t>JUN</t>
  </si>
  <si>
    <t>AUG</t>
  </si>
  <si>
    <t>SEP</t>
  </si>
  <si>
    <t>JUL</t>
  </si>
  <si>
    <t>INCOME</t>
  </si>
  <si>
    <t>SLPs Total</t>
  </si>
  <si>
    <t>Fund Raisers Total</t>
  </si>
  <si>
    <t>Peanut Day</t>
  </si>
  <si>
    <t>Kiwanis Children's Fund</t>
  </si>
  <si>
    <t>Classroom Sponsorship</t>
  </si>
  <si>
    <t>Siesta Key CofC (Easter Egg)</t>
  </si>
  <si>
    <t>CF Withdrawals</t>
  </si>
  <si>
    <t>Donations</t>
  </si>
  <si>
    <t>Fund Raisers</t>
  </si>
  <si>
    <t>Administrative</t>
  </si>
  <si>
    <t>Wilkinson Partnership</t>
  </si>
  <si>
    <t>BUGs</t>
  </si>
  <si>
    <t>Grants</t>
  </si>
  <si>
    <t>Single Purpose Total</t>
  </si>
  <si>
    <t>Student Leadership Programs</t>
  </si>
  <si>
    <t>GrantsTotal</t>
  </si>
  <si>
    <t>Caring Corner</t>
  </si>
  <si>
    <t>Summer Beach Run</t>
  </si>
  <si>
    <t>Summer Hunger Campaign</t>
  </si>
  <si>
    <t>Teacher Appreciation</t>
  </si>
  <si>
    <t>Boys &amp; Girls Club</t>
  </si>
  <si>
    <t>Girl's Inc.</t>
  </si>
  <si>
    <t>Golf Ball Tournament</t>
  </si>
  <si>
    <t>Grants Received</t>
  </si>
  <si>
    <t>FL Kiwanis Foundation</t>
  </si>
  <si>
    <t>Grants Received Total</t>
  </si>
  <si>
    <t>Fund Raisers:</t>
  </si>
  <si>
    <t>Golf Tournament</t>
  </si>
  <si>
    <t>Kiwanis Against Hunger</t>
  </si>
  <si>
    <t>Hope 4 Communities</t>
  </si>
  <si>
    <t>Heart Gallery</t>
  </si>
  <si>
    <t>Single Purpose:</t>
  </si>
  <si>
    <t>Brag Tags</t>
  </si>
  <si>
    <t>Uniforms</t>
  </si>
  <si>
    <t>Florida Kiwanis Foundation</t>
  </si>
  <si>
    <t>School Holiday Family Meal</t>
  </si>
  <si>
    <t>Childhood Literacy Program</t>
  </si>
  <si>
    <t>Swim Prorgam</t>
  </si>
  <si>
    <t>Key Club - Lakewood Ranch HS</t>
  </si>
  <si>
    <t>Key Club - Braden River HS</t>
  </si>
  <si>
    <t>Key Club - Pineview HS</t>
  </si>
  <si>
    <t>Key Club - Riverview HS</t>
  </si>
  <si>
    <t>Builder's Club - St. Mary's Academy</t>
  </si>
  <si>
    <t>Adisor Support (Clubs)</t>
  </si>
  <si>
    <t>Builder's Club - Pineview MS</t>
  </si>
  <si>
    <t>Builder's Club - McIntosh MS</t>
  </si>
  <si>
    <t>Builder's Club - Sarasota MS</t>
  </si>
  <si>
    <t>K-Kids - Wilkinson ES</t>
  </si>
  <si>
    <t>K-Kids - Oneco ES</t>
  </si>
  <si>
    <t>K-Kids - Brentwood ES</t>
  </si>
  <si>
    <t>K-Kids - Pineview ES</t>
  </si>
  <si>
    <t>Funds Transfer</t>
  </si>
  <si>
    <t xml:space="preserve">Popcorn </t>
  </si>
  <si>
    <t>DATE</t>
  </si>
  <si>
    <t>DESCRIPTION</t>
  </si>
  <si>
    <t>TYPE*</t>
  </si>
  <si>
    <t>TOTAL</t>
  </si>
  <si>
    <t>CK</t>
  </si>
  <si>
    <t>Bank Software Fee</t>
  </si>
  <si>
    <t>F</t>
  </si>
  <si>
    <t>Merchant Fee</t>
  </si>
  <si>
    <t>Sun Biz</t>
  </si>
  <si>
    <t>CC</t>
  </si>
  <si>
    <t>Mechant Fee</t>
  </si>
  <si>
    <t>Lakewood Ranch HS</t>
  </si>
  <si>
    <t>Operating Acct for CC</t>
  </si>
  <si>
    <t>Kiwanis FL Found.</t>
  </si>
  <si>
    <t>Latin C. of C.</t>
  </si>
  <si>
    <t>Punta Gorda Kiwanis</t>
  </si>
  <si>
    <t>Concession Payments*</t>
  </si>
  <si>
    <t>ABC Fundraising Fee</t>
  </si>
  <si>
    <t>AFFB C.A.S.H.</t>
  </si>
  <si>
    <t>East Sarasota Transfer</t>
  </si>
  <si>
    <t>C</t>
  </si>
  <si>
    <t>Merch. Rec. Dir. Ad</t>
  </si>
  <si>
    <t>DD</t>
  </si>
  <si>
    <t>Benevity</t>
  </si>
  <si>
    <t>Manasota Service Acct.</t>
  </si>
  <si>
    <t>Braves Concession Tips</t>
  </si>
  <si>
    <t>CKs</t>
  </si>
  <si>
    <t>Braves Concession Train.</t>
  </si>
  <si>
    <t>Popcorn Proceeds</t>
  </si>
  <si>
    <t>Braves Concession Pay</t>
  </si>
  <si>
    <t xml:space="preserve">C.A.S.H. </t>
  </si>
  <si>
    <t xml:space="preserve">CK </t>
  </si>
  <si>
    <t>* Type of transaction: Cash - C, CK - Check, Crecit Card - CC, Fee - F, Personal CC - PCC, Direct Deposit - DD</t>
  </si>
  <si>
    <t>Teacher Appreciation - other</t>
  </si>
  <si>
    <t>Concession Stand - Tips</t>
  </si>
  <si>
    <t>Concession Stand - Revenue</t>
  </si>
  <si>
    <t>Children's Guardian Fund</t>
  </si>
  <si>
    <t>Prospect Riding Center</t>
  </si>
  <si>
    <t>Venice Symphony Tips</t>
  </si>
  <si>
    <t>Venice Symphony Conc.</t>
  </si>
  <si>
    <t>Player's Inc.</t>
  </si>
  <si>
    <t>* Payments made to Latin Chamber of Commerce and Punta Gorda Kiwanis Club.</t>
  </si>
  <si>
    <t>KI Children's Fund</t>
  </si>
  <si>
    <t>FL Foundation Fund</t>
  </si>
  <si>
    <t>WES Classroom Sponsor.</t>
  </si>
  <si>
    <t>School Gift Cards</t>
  </si>
  <si>
    <t>GBD First Place Prize</t>
  </si>
  <si>
    <t>GBD Second PlacePrize</t>
  </si>
  <si>
    <t>GBD Third Place Prize</t>
  </si>
  <si>
    <t>Summer Beach Runs</t>
  </si>
  <si>
    <t>Paper Dragon Books</t>
  </si>
  <si>
    <t>Girl's Inc</t>
  </si>
  <si>
    <t>The Player's Inc.</t>
  </si>
  <si>
    <t>* Type of transaction: Cash - C, CK - Check, Crecit Card - CC, Fee - F, Personal CC - PCC</t>
  </si>
  <si>
    <t>Teacher Appreciation - BES</t>
  </si>
  <si>
    <t>Teacher Appreciation - OES</t>
  </si>
  <si>
    <t>Teacher Appreciation - WES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</si>
</sst>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164" formatCode="m/d/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37" fontId="0" fillId="0" borderId="0" xfId="0" applyNumberFormat="1"/>
    <xf numFmtId="3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7" fontId="0" fillId="0" borderId="0" xfId="0" applyNumberFormat="1" applyFill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/>
    <xf numFmtId="0" fontId="1" fillId="0" borderId="0" xfId="0" applyFont="1" applyBorder="1"/>
    <xf numFmtId="7" fontId="1" fillId="0" borderId="0" xfId="0" applyNumberFormat="1" applyFont="1" applyBorder="1" applyAlignment="1">
      <alignment horizontal="right"/>
    </xf>
    <xf numFmtId="7" fontId="1" fillId="0" borderId="0" xfId="0" applyNumberFormat="1" applyFont="1" applyBorder="1" applyAlignment="1">
      <alignment horizontal="center"/>
    </xf>
    <xf numFmtId="7" fontId="1" fillId="0" borderId="0" xfId="0" applyNumberFormat="1" applyFont="1" applyBorder="1"/>
    <xf numFmtId="164" fontId="1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37" fontId="3" fillId="0" borderId="1" xfId="0" applyNumberFormat="1" applyFont="1" applyBorder="1"/>
    <xf numFmtId="37" fontId="3" fillId="0" borderId="1" xfId="0" applyNumberFormat="1" applyFont="1" applyFill="1" applyBorder="1"/>
    <xf numFmtId="37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37" fontId="2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5" fontId="2" fillId="0" borderId="1" xfId="0" applyNumberFormat="1" applyFont="1" applyBorder="1" applyAlignment="1">
      <alignment horizontal="right"/>
    </xf>
    <xf numFmtId="5" fontId="2" fillId="0" borderId="1" xfId="0" applyNumberFormat="1" applyFont="1" applyFill="1" applyBorder="1" applyAlignment="1">
      <alignment horizontal="right"/>
    </xf>
    <xf numFmtId="5" fontId="3" fillId="0" borderId="1" xfId="0" applyNumberFormat="1" applyFont="1" applyFill="1" applyBorder="1" applyAlignment="1">
      <alignment horizontal="right"/>
    </xf>
    <xf numFmtId="5" fontId="3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left"/>
    </xf>
    <xf numFmtId="5" fontId="2" fillId="0" borderId="1" xfId="0" applyNumberFormat="1" applyFont="1" applyFill="1" applyBorder="1" applyAlignment="1"/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65" fontId="0" fillId="0" borderId="0" xfId="0" applyNumberFormat="1"/>
    <xf numFmtId="7" fontId="1" fillId="0" borderId="0" xfId="0" applyNumberFormat="1" applyFont="1" applyBorder="1" applyAlignment="1"/>
    <xf numFmtId="165" fontId="1" fillId="0" borderId="0" xfId="0" applyNumberFormat="1" applyFont="1" applyBorder="1" applyAlignment="1"/>
    <xf numFmtId="0" fontId="0" fillId="0" borderId="0" xfId="0" applyFill="1"/>
    <xf numFmtId="0" fontId="0" fillId="0" borderId="0" xfId="0" applyFill="1" applyAlignment="1">
      <alignment horizontal="center"/>
    </xf>
    <xf numFmtId="5" fontId="0" fillId="0" borderId="0" xfId="0" applyNumberForma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165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2"/>
  <sheetViews>
    <sheetView tabSelected="1" showWhiteSpace="0" view="pageLayout" topLeftCell="A50" zoomScale="115" zoomScaleNormal="100" zoomScalePageLayoutView="115" workbookViewId="0">
      <selection activeCell="O28" sqref="O28"/>
    </sheetView>
  </sheetViews>
  <sheetFormatPr defaultColWidth="9.109375" defaultRowHeight="14.4" x14ac:dyDescent="0.3"/>
  <cols>
    <col min="1" max="1" width="20.6640625" customWidth="1"/>
    <col min="2" max="4" width="7.6640625" style="2" customWidth="1"/>
    <col min="5" max="6" width="6.33203125" style="2" customWidth="1"/>
    <col min="7" max="7" width="6.33203125" style="5" customWidth="1"/>
    <col min="8" max="11" width="6.33203125" style="2" customWidth="1"/>
    <col min="12" max="12" width="6.33203125" style="3" customWidth="1"/>
    <col min="13" max="17" width="6.33203125" style="2" customWidth="1"/>
    <col min="18" max="18" width="8.33203125" customWidth="1"/>
    <col min="19" max="25" width="6.44140625" customWidth="1"/>
  </cols>
  <sheetData>
    <row r="1" spans="1:17" ht="12.15" customHeight="1" x14ac:dyDescent="0.3">
      <c r="A1" s="17" t="s">
        <v>2</v>
      </c>
      <c r="B1" s="18" t="s">
        <v>21</v>
      </c>
      <c r="C1" s="18" t="s">
        <v>22</v>
      </c>
      <c r="D1" s="18" t="s">
        <v>22</v>
      </c>
      <c r="E1" s="19"/>
      <c r="F1" s="19"/>
      <c r="G1" s="20"/>
      <c r="H1" s="19"/>
      <c r="I1" s="19"/>
      <c r="J1" s="19"/>
      <c r="K1" s="19"/>
      <c r="L1" s="21"/>
      <c r="M1" s="19"/>
      <c r="N1" s="19"/>
      <c r="O1" s="19"/>
      <c r="P1" s="19"/>
      <c r="Q1" s="19"/>
    </row>
    <row r="2" spans="1:17" ht="12.15" customHeight="1" x14ac:dyDescent="0.3">
      <c r="A2" s="22"/>
      <c r="B2" s="18" t="s">
        <v>14</v>
      </c>
      <c r="C2" s="18" t="s">
        <v>15</v>
      </c>
      <c r="D2" s="18" t="s">
        <v>0</v>
      </c>
      <c r="E2" s="18" t="s">
        <v>16</v>
      </c>
      <c r="F2" s="18" t="s">
        <v>17</v>
      </c>
      <c r="G2" s="23" t="s">
        <v>18</v>
      </c>
      <c r="H2" s="18" t="s">
        <v>23</v>
      </c>
      <c r="I2" s="18" t="s">
        <v>24</v>
      </c>
      <c r="J2" s="18" t="s">
        <v>25</v>
      </c>
      <c r="K2" s="18" t="s">
        <v>26</v>
      </c>
      <c r="L2" s="18" t="s">
        <v>27</v>
      </c>
      <c r="M2" s="18" t="s">
        <v>28</v>
      </c>
      <c r="N2" s="18" t="s">
        <v>31</v>
      </c>
      <c r="O2" s="18" t="s">
        <v>29</v>
      </c>
      <c r="P2" s="18" t="s">
        <v>30</v>
      </c>
      <c r="Q2" s="18" t="s">
        <v>20</v>
      </c>
    </row>
    <row r="3" spans="1:17" ht="12.15" customHeight="1" x14ac:dyDescent="0.3">
      <c r="A3" s="24" t="s">
        <v>39</v>
      </c>
      <c r="B3" s="25">
        <v>13500</v>
      </c>
      <c r="C3" s="25">
        <v>0</v>
      </c>
      <c r="D3" s="26">
        <f>C3-B3</f>
        <v>-13500</v>
      </c>
      <c r="E3" s="25">
        <v>0</v>
      </c>
      <c r="F3" s="25">
        <v>0</v>
      </c>
      <c r="G3" s="26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f>SUM(E3:P3)</f>
        <v>0</v>
      </c>
    </row>
    <row r="4" spans="1:17" ht="12.15" customHeight="1" x14ac:dyDescent="0.3">
      <c r="A4" s="24" t="s">
        <v>40</v>
      </c>
      <c r="B4" s="25"/>
      <c r="C4" s="25"/>
      <c r="D4" s="27"/>
      <c r="E4" s="28"/>
      <c r="F4" s="28"/>
      <c r="G4" s="27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2.15" customHeight="1" x14ac:dyDescent="0.3">
      <c r="A5" s="29" t="s">
        <v>13</v>
      </c>
      <c r="B5" s="27">
        <v>3000</v>
      </c>
      <c r="C5" s="27">
        <f>Q5</f>
        <v>3880</v>
      </c>
      <c r="D5" s="27">
        <f>C5-B5</f>
        <v>880</v>
      </c>
      <c r="E5" s="28">
        <v>0</v>
      </c>
      <c r="F5" s="28">
        <v>0</v>
      </c>
      <c r="G5" s="27">
        <v>0</v>
      </c>
      <c r="H5" s="28">
        <v>0</v>
      </c>
      <c r="I5" s="28">
        <v>0</v>
      </c>
      <c r="J5" s="28">
        <v>0</v>
      </c>
      <c r="K5" s="28">
        <v>3075</v>
      </c>
      <c r="L5" s="28">
        <v>805</v>
      </c>
      <c r="M5" s="28">
        <v>0</v>
      </c>
      <c r="N5" s="28">
        <v>0</v>
      </c>
      <c r="O5" s="28">
        <v>0</v>
      </c>
      <c r="P5" s="28">
        <v>0</v>
      </c>
      <c r="Q5" s="28">
        <f>SUM(E5:P5)</f>
        <v>3880</v>
      </c>
    </row>
    <row r="6" spans="1:17" ht="12.15" customHeight="1" x14ac:dyDescent="0.3">
      <c r="A6" s="29" t="s">
        <v>7</v>
      </c>
      <c r="B6" s="27">
        <v>0</v>
      </c>
      <c r="C6" s="27">
        <f>Q6</f>
        <v>1942</v>
      </c>
      <c r="D6" s="27">
        <v>0</v>
      </c>
      <c r="E6" s="28">
        <v>0</v>
      </c>
      <c r="F6" s="28">
        <v>0</v>
      </c>
      <c r="G6" s="27">
        <v>0</v>
      </c>
      <c r="H6" s="28">
        <v>0</v>
      </c>
      <c r="I6" s="28">
        <v>0</v>
      </c>
      <c r="J6" s="28">
        <v>1942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f t="shared" ref="Q6:Q7" si="0">SUM(E6:P6)</f>
        <v>1942</v>
      </c>
    </row>
    <row r="7" spans="1:17" s="1" customFormat="1" ht="12.15" customHeight="1" x14ac:dyDescent="0.3">
      <c r="A7" s="30" t="s">
        <v>10</v>
      </c>
      <c r="B7" s="26">
        <f t="shared" ref="B7:J7" si="1">SUM(B5:B6)</f>
        <v>3000</v>
      </c>
      <c r="C7" s="26">
        <f t="shared" si="1"/>
        <v>5822</v>
      </c>
      <c r="D7" s="26">
        <f t="shared" si="1"/>
        <v>880</v>
      </c>
      <c r="E7" s="31">
        <f t="shared" si="1"/>
        <v>0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1942</v>
      </c>
      <c r="K7" s="26">
        <f>SUM(K5:K6)</f>
        <v>3075</v>
      </c>
      <c r="L7" s="26">
        <f>SUM(L5:L6)</f>
        <v>805</v>
      </c>
      <c r="M7" s="26">
        <f>SUM(M5:M6)</f>
        <v>0</v>
      </c>
      <c r="N7" s="26">
        <f>SUM(N5:N6)</f>
        <v>0</v>
      </c>
      <c r="O7" s="31">
        <v>0</v>
      </c>
      <c r="P7" s="31">
        <v>0</v>
      </c>
      <c r="Q7" s="25">
        <f t="shared" si="0"/>
        <v>5822</v>
      </c>
    </row>
    <row r="8" spans="1:17" ht="12.15" customHeight="1" x14ac:dyDescent="0.3">
      <c r="A8" s="32" t="s">
        <v>59</v>
      </c>
      <c r="B8" s="27"/>
      <c r="C8" s="27"/>
      <c r="D8" s="27"/>
      <c r="E8" s="28"/>
      <c r="F8" s="28"/>
      <c r="G8" s="27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2.15" customHeight="1" x14ac:dyDescent="0.3">
      <c r="A9" s="33" t="s">
        <v>121</v>
      </c>
      <c r="B9" s="27">
        <v>4500</v>
      </c>
      <c r="C9" s="27">
        <f t="shared" ref="C9:C15" si="2">Q9</f>
        <v>7517.45</v>
      </c>
      <c r="D9" s="27">
        <f>C9-B9</f>
        <v>3017.45</v>
      </c>
      <c r="E9" s="28">
        <v>0</v>
      </c>
      <c r="F9" s="28">
        <v>0</v>
      </c>
      <c r="G9" s="27">
        <v>0</v>
      </c>
      <c r="H9" s="28">
        <v>0</v>
      </c>
      <c r="I9" s="28">
        <v>0</v>
      </c>
      <c r="J9" s="28">
        <v>800</v>
      </c>
      <c r="K9" s="28">
        <v>3367.79</v>
      </c>
      <c r="L9" s="28">
        <v>2920.75</v>
      </c>
      <c r="M9" s="28">
        <v>428.91</v>
      </c>
      <c r="N9" s="28">
        <v>0</v>
      </c>
      <c r="O9" s="28">
        <v>0</v>
      </c>
      <c r="P9" s="28">
        <v>0</v>
      </c>
      <c r="Q9" s="28">
        <f t="shared" ref="Q9:Q16" si="3">SUM(E9:P9)</f>
        <v>7517.45</v>
      </c>
    </row>
    <row r="10" spans="1:17" ht="12.15" customHeight="1" x14ac:dyDescent="0.3">
      <c r="A10" s="33" t="s">
        <v>120</v>
      </c>
      <c r="B10" s="27">
        <v>500</v>
      </c>
      <c r="C10" s="27">
        <f t="shared" si="2"/>
        <v>346</v>
      </c>
      <c r="D10" s="27">
        <f>C10-B10</f>
        <v>-154</v>
      </c>
      <c r="E10" s="28">
        <v>0</v>
      </c>
      <c r="F10" s="28">
        <v>0</v>
      </c>
      <c r="G10" s="27">
        <v>0</v>
      </c>
      <c r="H10" s="28">
        <v>0</v>
      </c>
      <c r="I10" s="28">
        <v>0</v>
      </c>
      <c r="J10" s="28">
        <v>260</v>
      </c>
      <c r="K10" s="28">
        <v>50</v>
      </c>
      <c r="L10" s="28">
        <v>0</v>
      </c>
      <c r="M10" s="28">
        <v>36</v>
      </c>
      <c r="N10" s="28">
        <v>0</v>
      </c>
      <c r="O10" s="28">
        <v>0</v>
      </c>
      <c r="P10" s="28">
        <v>0</v>
      </c>
      <c r="Q10" s="28">
        <f t="shared" si="3"/>
        <v>346</v>
      </c>
    </row>
    <row r="11" spans="1:17" ht="12.15" customHeight="1" x14ac:dyDescent="0.3">
      <c r="A11" s="33" t="s">
        <v>6</v>
      </c>
      <c r="B11" s="27">
        <v>0</v>
      </c>
      <c r="C11" s="27">
        <f t="shared" si="2"/>
        <v>0</v>
      </c>
      <c r="D11" s="27">
        <f>B11-C11</f>
        <v>0</v>
      </c>
      <c r="E11" s="28">
        <v>0</v>
      </c>
      <c r="F11" s="28">
        <v>0</v>
      </c>
      <c r="G11" s="27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f t="shared" si="3"/>
        <v>0</v>
      </c>
    </row>
    <row r="12" spans="1:17" ht="12.15" customHeight="1" x14ac:dyDescent="0.3">
      <c r="A12" s="29" t="s">
        <v>8</v>
      </c>
      <c r="B12" s="27">
        <v>3800</v>
      </c>
      <c r="C12" s="27">
        <f t="shared" si="2"/>
        <v>3120</v>
      </c>
      <c r="D12" s="27">
        <f>C12-B12</f>
        <v>-680</v>
      </c>
      <c r="E12" s="28">
        <v>820</v>
      </c>
      <c r="F12" s="28">
        <v>820</v>
      </c>
      <c r="G12" s="27">
        <v>200</v>
      </c>
      <c r="H12" s="28">
        <v>880</v>
      </c>
      <c r="I12" s="28">
        <v>400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f t="shared" si="3"/>
        <v>3120</v>
      </c>
    </row>
    <row r="13" spans="1:17" ht="12.15" customHeight="1" x14ac:dyDescent="0.3">
      <c r="A13" s="29" t="s">
        <v>55</v>
      </c>
      <c r="B13" s="27">
        <v>0</v>
      </c>
      <c r="C13" s="27">
        <f t="shared" si="2"/>
        <v>0</v>
      </c>
      <c r="D13" s="27">
        <f>C13-B13</f>
        <v>0</v>
      </c>
      <c r="E13" s="28">
        <v>0</v>
      </c>
      <c r="F13" s="28">
        <v>0</v>
      </c>
      <c r="G13" s="27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f t="shared" si="3"/>
        <v>0</v>
      </c>
    </row>
    <row r="14" spans="1:17" ht="12.15" customHeight="1" x14ac:dyDescent="0.3">
      <c r="A14" s="29" t="s">
        <v>4</v>
      </c>
      <c r="B14" s="27">
        <v>3500</v>
      </c>
      <c r="C14" s="27">
        <f t="shared" si="2"/>
        <v>0</v>
      </c>
      <c r="D14" s="27">
        <f t="shared" ref="D14:D22" si="4">C14-B14</f>
        <v>-3500</v>
      </c>
      <c r="E14" s="28">
        <v>0</v>
      </c>
      <c r="F14" s="28">
        <v>0</v>
      </c>
      <c r="G14" s="27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f t="shared" si="3"/>
        <v>0</v>
      </c>
    </row>
    <row r="15" spans="1:17" ht="12.15" customHeight="1" x14ac:dyDescent="0.3">
      <c r="A15" s="33" t="s">
        <v>35</v>
      </c>
      <c r="B15" s="27">
        <v>0</v>
      </c>
      <c r="C15" s="27">
        <f t="shared" si="2"/>
        <v>0</v>
      </c>
      <c r="D15" s="27">
        <f t="shared" si="4"/>
        <v>0</v>
      </c>
      <c r="E15" s="28">
        <v>0</v>
      </c>
      <c r="F15" s="28">
        <v>0</v>
      </c>
      <c r="G15" s="27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f t="shared" si="3"/>
        <v>0</v>
      </c>
    </row>
    <row r="16" spans="1:17" ht="12.15" customHeight="1" x14ac:dyDescent="0.3">
      <c r="A16" s="33" t="s">
        <v>85</v>
      </c>
      <c r="B16" s="27">
        <v>0</v>
      </c>
      <c r="C16" s="27">
        <f>Q16</f>
        <v>102.5</v>
      </c>
      <c r="D16" s="27">
        <v>0</v>
      </c>
      <c r="E16" s="28">
        <v>0</v>
      </c>
      <c r="F16" s="28">
        <v>0</v>
      </c>
      <c r="G16" s="27">
        <v>0</v>
      </c>
      <c r="H16" s="28">
        <v>0</v>
      </c>
      <c r="I16" s="28">
        <v>0</v>
      </c>
      <c r="J16" s="28">
        <v>0</v>
      </c>
      <c r="K16" s="28">
        <v>102.5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f t="shared" si="3"/>
        <v>102.5</v>
      </c>
    </row>
    <row r="17" spans="1:18" ht="12.15" customHeight="1" x14ac:dyDescent="0.3">
      <c r="A17" s="30" t="s">
        <v>34</v>
      </c>
      <c r="B17" s="26">
        <f>SUM(B9:B16)</f>
        <v>12300</v>
      </c>
      <c r="C17" s="26">
        <f>SUM(C9:C16)</f>
        <v>11085.95</v>
      </c>
      <c r="D17" s="26">
        <f t="shared" si="4"/>
        <v>-1214.0499999999993</v>
      </c>
      <c r="E17" s="25">
        <f t="shared" ref="E17:N17" si="5">SUM(E9:E16)</f>
        <v>820</v>
      </c>
      <c r="F17" s="25">
        <f t="shared" si="5"/>
        <v>820</v>
      </c>
      <c r="G17" s="26">
        <f t="shared" si="5"/>
        <v>200</v>
      </c>
      <c r="H17" s="26">
        <f t="shared" si="5"/>
        <v>880</v>
      </c>
      <c r="I17" s="26">
        <f t="shared" si="5"/>
        <v>400</v>
      </c>
      <c r="J17" s="26">
        <f t="shared" si="5"/>
        <v>1060</v>
      </c>
      <c r="K17" s="25">
        <f t="shared" si="5"/>
        <v>3520.29</v>
      </c>
      <c r="L17" s="25">
        <f t="shared" si="5"/>
        <v>2920.75</v>
      </c>
      <c r="M17" s="25">
        <f t="shared" si="5"/>
        <v>464.91</v>
      </c>
      <c r="N17" s="25">
        <f t="shared" si="5"/>
        <v>0</v>
      </c>
      <c r="O17" s="25">
        <v>0</v>
      </c>
      <c r="P17" s="25">
        <v>0</v>
      </c>
      <c r="Q17" s="25">
        <f>SUM(Q9:Q16)</f>
        <v>11085.95</v>
      </c>
    </row>
    <row r="18" spans="1:18" ht="12.15" customHeight="1" x14ac:dyDescent="0.3">
      <c r="A18" s="30" t="s">
        <v>56</v>
      </c>
      <c r="B18" s="26"/>
      <c r="C18" s="26"/>
      <c r="D18" s="26"/>
      <c r="E18" s="25"/>
      <c r="F18" s="25"/>
      <c r="G18" s="26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8" ht="12.15" customHeight="1" x14ac:dyDescent="0.3">
      <c r="A19" s="33" t="s">
        <v>57</v>
      </c>
      <c r="B19" s="27">
        <v>0</v>
      </c>
      <c r="C19" s="27">
        <f>Q19</f>
        <v>0</v>
      </c>
      <c r="D19" s="27">
        <v>0</v>
      </c>
      <c r="E19" s="28">
        <v>0</v>
      </c>
      <c r="F19" s="28">
        <v>0</v>
      </c>
      <c r="G19" s="27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</row>
    <row r="20" spans="1:18" ht="12.15" customHeight="1" x14ac:dyDescent="0.3">
      <c r="A20" s="30" t="s">
        <v>58</v>
      </c>
      <c r="B20" s="26">
        <f>SUM(B19)</f>
        <v>0</v>
      </c>
      <c r="C20" s="26">
        <f>Q20</f>
        <v>0</v>
      </c>
      <c r="D20" s="26">
        <f t="shared" ref="D20:Q20" si="6">SUM(D19)</f>
        <v>0</v>
      </c>
      <c r="E20" s="26">
        <f t="shared" si="6"/>
        <v>0</v>
      </c>
      <c r="F20" s="26">
        <f t="shared" si="6"/>
        <v>0</v>
      </c>
      <c r="G20" s="26">
        <f t="shared" si="6"/>
        <v>0</v>
      </c>
      <c r="H20" s="26">
        <f t="shared" si="6"/>
        <v>0</v>
      </c>
      <c r="I20" s="26">
        <f t="shared" si="6"/>
        <v>0</v>
      </c>
      <c r="J20" s="26">
        <f t="shared" si="6"/>
        <v>0</v>
      </c>
      <c r="K20" s="26">
        <f t="shared" si="6"/>
        <v>0</v>
      </c>
      <c r="L20" s="26">
        <f t="shared" si="6"/>
        <v>0</v>
      </c>
      <c r="M20" s="26">
        <f t="shared" si="6"/>
        <v>0</v>
      </c>
      <c r="N20" s="26">
        <f t="shared" si="6"/>
        <v>0</v>
      </c>
      <c r="O20" s="26">
        <v>0</v>
      </c>
      <c r="P20" s="26">
        <v>0</v>
      </c>
      <c r="Q20" s="26">
        <f t="shared" si="6"/>
        <v>0</v>
      </c>
    </row>
    <row r="21" spans="1:18" ht="12.15" customHeight="1" x14ac:dyDescent="0.3">
      <c r="A21" s="30" t="s">
        <v>84</v>
      </c>
      <c r="B21" s="26">
        <v>0</v>
      </c>
      <c r="C21" s="26">
        <f>Q21</f>
        <v>3203</v>
      </c>
      <c r="D21" s="26">
        <v>0</v>
      </c>
      <c r="E21" s="25">
        <v>0</v>
      </c>
      <c r="F21" s="25">
        <v>0</v>
      </c>
      <c r="G21" s="26">
        <v>720</v>
      </c>
      <c r="H21" s="25">
        <v>0</v>
      </c>
      <c r="I21" s="25">
        <v>100</v>
      </c>
      <c r="J21" s="25">
        <v>2383</v>
      </c>
      <c r="K21" s="25">
        <f>SUM(K19:K20)</f>
        <v>0</v>
      </c>
      <c r="L21" s="25">
        <f>SUM(L19:L20)</f>
        <v>0</v>
      </c>
      <c r="M21" s="25">
        <f>SUM(M19:M20)</f>
        <v>0</v>
      </c>
      <c r="N21" s="25">
        <v>0</v>
      </c>
      <c r="O21" s="25">
        <v>0</v>
      </c>
      <c r="P21" s="25">
        <v>0</v>
      </c>
      <c r="Q21" s="26">
        <f>SUM(E21:P21)</f>
        <v>3203</v>
      </c>
    </row>
    <row r="22" spans="1:18" ht="12.15" customHeight="1" x14ac:dyDescent="0.3">
      <c r="A22" s="34" t="s">
        <v>9</v>
      </c>
      <c r="B22" s="26">
        <f>B17+B7+B3</f>
        <v>28800</v>
      </c>
      <c r="C22" s="26">
        <f>C3+C7+C17+C21</f>
        <v>20110.95</v>
      </c>
      <c r="D22" s="26">
        <f t="shared" si="4"/>
        <v>-8689.0499999999993</v>
      </c>
      <c r="E22" s="26">
        <f>E17+E7+E3</f>
        <v>820</v>
      </c>
      <c r="F22" s="26">
        <f>F17+F7+F3</f>
        <v>820</v>
      </c>
      <c r="G22" s="26">
        <f>G21+G17</f>
        <v>920</v>
      </c>
      <c r="H22" s="26">
        <f>H3+H7+H17</f>
        <v>880</v>
      </c>
      <c r="I22" s="26">
        <f>I21+I17+I7</f>
        <v>500</v>
      </c>
      <c r="J22" s="26">
        <f>J3+J7+J17+J21</f>
        <v>5385</v>
      </c>
      <c r="K22" s="26">
        <f>K7+K17+K21</f>
        <v>6595.29</v>
      </c>
      <c r="L22" s="26">
        <f>L7+L17+L21</f>
        <v>3725.75</v>
      </c>
      <c r="M22" s="26">
        <f>M7+M17+M21</f>
        <v>464.91</v>
      </c>
      <c r="N22" s="26">
        <f>N7+N17+N21</f>
        <v>0</v>
      </c>
      <c r="O22" s="26">
        <v>0</v>
      </c>
      <c r="P22" s="26">
        <v>0</v>
      </c>
      <c r="Q22" s="26">
        <f>SUM(E22:O22)</f>
        <v>20110.95</v>
      </c>
      <c r="R22" s="43"/>
    </row>
    <row r="23" spans="1:18" ht="12.15" customHeight="1" x14ac:dyDescent="0.3">
      <c r="A23" s="17" t="s">
        <v>11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43"/>
    </row>
    <row r="24" spans="1:18" ht="12.15" customHeight="1" x14ac:dyDescent="0.3">
      <c r="A24" s="24" t="s">
        <v>42</v>
      </c>
      <c r="B24" s="26">
        <v>200</v>
      </c>
      <c r="C24" s="26">
        <f>Q24</f>
        <v>159.56</v>
      </c>
      <c r="D24" s="26">
        <f>C24-B24</f>
        <v>-40.44</v>
      </c>
      <c r="E24" s="26">
        <v>10</v>
      </c>
      <c r="F24" s="26">
        <v>9.9499999999999993</v>
      </c>
      <c r="G24" s="26">
        <v>9.9499999999999993</v>
      </c>
      <c r="H24" s="26">
        <v>77.16</v>
      </c>
      <c r="I24" s="26">
        <v>17.7</v>
      </c>
      <c r="J24" s="26">
        <v>17.7</v>
      </c>
      <c r="K24" s="26">
        <v>17.100000000000001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f>SUM(E24:P24)</f>
        <v>159.56</v>
      </c>
      <c r="R24" s="43"/>
    </row>
    <row r="25" spans="1:18" ht="12.15" customHeight="1" x14ac:dyDescent="0.3">
      <c r="A25" s="24" t="s">
        <v>41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43"/>
    </row>
    <row r="26" spans="1:18" ht="12.15" customHeight="1" x14ac:dyDescent="0.3">
      <c r="A26" s="35" t="s">
        <v>6</v>
      </c>
      <c r="B26" s="27">
        <v>0</v>
      </c>
      <c r="C26" s="27">
        <v>0</v>
      </c>
      <c r="D26" s="27">
        <f t="shared" ref="D26" si="7">B26-C26</f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f t="shared" ref="Q26:Q32" si="8">SUM(E26:P26)</f>
        <v>0</v>
      </c>
      <c r="R26" s="43"/>
    </row>
    <row r="27" spans="1:18" ht="12.15" customHeight="1" x14ac:dyDescent="0.3">
      <c r="A27" s="35" t="s">
        <v>1</v>
      </c>
      <c r="B27" s="27">
        <v>1100</v>
      </c>
      <c r="C27" s="27">
        <f t="shared" ref="C27:C31" si="9">Q27</f>
        <v>875</v>
      </c>
      <c r="D27" s="27">
        <f>C27-B27</f>
        <v>-225</v>
      </c>
      <c r="E27" s="27">
        <v>0</v>
      </c>
      <c r="F27" s="27">
        <v>0</v>
      </c>
      <c r="G27" s="27">
        <v>0</v>
      </c>
      <c r="H27" s="27">
        <v>0</v>
      </c>
      <c r="I27" s="27">
        <v>875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f t="shared" si="8"/>
        <v>875</v>
      </c>
      <c r="R27" s="43"/>
    </row>
    <row r="28" spans="1:18" ht="12.15" customHeight="1" x14ac:dyDescent="0.3">
      <c r="A28" s="35" t="s">
        <v>60</v>
      </c>
      <c r="B28" s="27">
        <v>0</v>
      </c>
      <c r="C28" s="27">
        <f t="shared" si="9"/>
        <v>0</v>
      </c>
      <c r="D28" s="27">
        <f t="shared" ref="D28:D33" si="10">C28-B28</f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f t="shared" si="8"/>
        <v>0</v>
      </c>
      <c r="R28" s="43"/>
    </row>
    <row r="29" spans="1:18" ht="12.15" customHeight="1" x14ac:dyDescent="0.3">
      <c r="A29" s="35" t="s">
        <v>7</v>
      </c>
      <c r="B29" s="27">
        <v>0</v>
      </c>
      <c r="C29" s="27">
        <f t="shared" si="9"/>
        <v>0</v>
      </c>
      <c r="D29" s="27">
        <f t="shared" si="10"/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f t="shared" si="8"/>
        <v>0</v>
      </c>
      <c r="R29" s="43"/>
    </row>
    <row r="30" spans="1:18" ht="12.15" customHeight="1" x14ac:dyDescent="0.3">
      <c r="A30" s="35" t="s">
        <v>4</v>
      </c>
      <c r="B30" s="27">
        <v>700</v>
      </c>
      <c r="C30" s="27">
        <f t="shared" si="9"/>
        <v>0</v>
      </c>
      <c r="D30" s="27">
        <f t="shared" si="10"/>
        <v>-700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f t="shared" si="8"/>
        <v>0</v>
      </c>
      <c r="R30" s="43"/>
    </row>
    <row r="31" spans="1:18" ht="12.15" customHeight="1" x14ac:dyDescent="0.3">
      <c r="A31" s="35" t="s">
        <v>35</v>
      </c>
      <c r="B31" s="27">
        <v>0</v>
      </c>
      <c r="C31" s="27">
        <f t="shared" si="9"/>
        <v>0</v>
      </c>
      <c r="D31" s="27">
        <f t="shared" si="10"/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f t="shared" si="8"/>
        <v>0</v>
      </c>
      <c r="R31" s="43"/>
    </row>
    <row r="32" spans="1:18" ht="12.15" customHeight="1" x14ac:dyDescent="0.3">
      <c r="A32" s="35" t="s">
        <v>102</v>
      </c>
      <c r="B32" s="27">
        <v>0</v>
      </c>
      <c r="C32" s="27">
        <f>Q32</f>
        <v>2900.86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2900.86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f t="shared" si="8"/>
        <v>2900.86</v>
      </c>
      <c r="R32" s="43"/>
    </row>
    <row r="33" spans="1:18" ht="12.15" customHeight="1" x14ac:dyDescent="0.3">
      <c r="A33" s="36" t="s">
        <v>34</v>
      </c>
      <c r="B33" s="26">
        <f>SUM(B26:B32)</f>
        <v>1800</v>
      </c>
      <c r="C33" s="26">
        <f>C32+C27</f>
        <v>3775.86</v>
      </c>
      <c r="D33" s="26">
        <f t="shared" si="10"/>
        <v>1975.8600000000001</v>
      </c>
      <c r="E33" s="26">
        <f t="shared" ref="E33:N33" si="11">SUM(E26:E32)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875</v>
      </c>
      <c r="J33" s="26">
        <f t="shared" si="11"/>
        <v>0</v>
      </c>
      <c r="K33" s="26">
        <f t="shared" si="11"/>
        <v>2900.86</v>
      </c>
      <c r="L33" s="26">
        <f t="shared" si="11"/>
        <v>0</v>
      </c>
      <c r="M33" s="26">
        <f t="shared" si="11"/>
        <v>0</v>
      </c>
      <c r="N33" s="26">
        <f t="shared" si="11"/>
        <v>0</v>
      </c>
      <c r="O33" s="26">
        <v>0</v>
      </c>
      <c r="P33" s="26">
        <v>0</v>
      </c>
      <c r="Q33" s="26">
        <f>Q32+Q27</f>
        <v>3775.86</v>
      </c>
      <c r="R33" s="43"/>
    </row>
    <row r="34" spans="1:18" ht="12.15" customHeight="1" x14ac:dyDescent="0.3">
      <c r="A34" s="24" t="s">
        <v>45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3"/>
    </row>
    <row r="35" spans="1:18" ht="12.15" customHeight="1" x14ac:dyDescent="0.3">
      <c r="A35" s="24" t="s">
        <v>64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43"/>
    </row>
    <row r="36" spans="1:18" ht="12.15" customHeight="1" x14ac:dyDescent="0.3">
      <c r="A36" s="22" t="s">
        <v>38</v>
      </c>
      <c r="B36" s="27">
        <v>0</v>
      </c>
      <c r="C36" s="27">
        <f>Q36</f>
        <v>0</v>
      </c>
      <c r="D36" s="27">
        <f>C36-B36</f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f t="shared" ref="Q36:Q54" si="12">SUM(E36:P36)</f>
        <v>0</v>
      </c>
      <c r="R36" s="43"/>
    </row>
    <row r="37" spans="1:18" ht="12.15" customHeight="1" x14ac:dyDescent="0.3">
      <c r="A37" s="22" t="s">
        <v>36</v>
      </c>
      <c r="B37" s="27">
        <v>312</v>
      </c>
      <c r="C37" s="27">
        <f>Q37</f>
        <v>365</v>
      </c>
      <c r="D37" s="27">
        <f>C37-B37</f>
        <v>53</v>
      </c>
      <c r="E37" s="27">
        <v>256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109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f t="shared" si="12"/>
        <v>365</v>
      </c>
      <c r="R37" s="43"/>
    </row>
    <row r="38" spans="1:18" ht="12.15" customHeight="1" x14ac:dyDescent="0.3">
      <c r="A38" s="22" t="s">
        <v>67</v>
      </c>
      <c r="B38" s="27">
        <v>234</v>
      </c>
      <c r="C38" s="27">
        <f>Q38</f>
        <v>192</v>
      </c>
      <c r="D38" s="27">
        <f t="shared" ref="D38:D54" si="13">C38-B38</f>
        <v>-42</v>
      </c>
      <c r="E38" s="27">
        <v>192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f t="shared" si="12"/>
        <v>192</v>
      </c>
      <c r="R38" s="43"/>
    </row>
    <row r="39" spans="1:18" ht="12.15" customHeight="1" x14ac:dyDescent="0.3">
      <c r="A39" s="22" t="s">
        <v>49</v>
      </c>
      <c r="B39" s="27">
        <v>250</v>
      </c>
      <c r="C39" s="27">
        <f t="shared" ref="C39:C40" si="14">Q39</f>
        <v>250</v>
      </c>
      <c r="D39" s="27">
        <f t="shared" si="13"/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250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f t="shared" si="12"/>
        <v>250</v>
      </c>
      <c r="R39" s="43"/>
    </row>
    <row r="40" spans="1:18" ht="12.15" customHeight="1" x14ac:dyDescent="0.3">
      <c r="A40" s="22" t="s">
        <v>50</v>
      </c>
      <c r="B40" s="27">
        <v>1000</v>
      </c>
      <c r="C40" s="27">
        <f t="shared" si="14"/>
        <v>100</v>
      </c>
      <c r="D40" s="27">
        <f t="shared" si="13"/>
        <v>-900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100</v>
      </c>
      <c r="M40" s="27">
        <v>0</v>
      </c>
      <c r="N40" s="27">
        <v>0</v>
      </c>
      <c r="O40" s="27">
        <v>0</v>
      </c>
      <c r="P40" s="27">
        <v>0</v>
      </c>
      <c r="Q40" s="27">
        <f t="shared" si="12"/>
        <v>100</v>
      </c>
      <c r="R40" s="43"/>
    </row>
    <row r="41" spans="1:18" ht="12.15" customHeight="1" x14ac:dyDescent="0.3">
      <c r="A41" s="22" t="s">
        <v>51</v>
      </c>
      <c r="B41" s="27">
        <v>6000</v>
      </c>
      <c r="C41" s="27">
        <f t="shared" ref="C41:C54" si="15">Q41</f>
        <v>7760</v>
      </c>
      <c r="D41" s="27">
        <f t="shared" si="13"/>
        <v>1760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7760</v>
      </c>
      <c r="M41" s="27">
        <v>0</v>
      </c>
      <c r="N41" s="27">
        <v>0</v>
      </c>
      <c r="O41" s="27">
        <v>0</v>
      </c>
      <c r="P41" s="27">
        <v>0</v>
      </c>
      <c r="Q41" s="27">
        <f t="shared" si="12"/>
        <v>7760</v>
      </c>
      <c r="R41" s="43"/>
    </row>
    <row r="42" spans="1:18" ht="12.15" customHeight="1" x14ac:dyDescent="0.3">
      <c r="A42" s="22" t="s">
        <v>61</v>
      </c>
      <c r="B42" s="27">
        <v>3000</v>
      </c>
      <c r="C42" s="27">
        <f t="shared" si="15"/>
        <v>0</v>
      </c>
      <c r="D42" s="27">
        <f t="shared" si="13"/>
        <v>-3000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f t="shared" si="12"/>
        <v>0</v>
      </c>
      <c r="R42" s="43"/>
    </row>
    <row r="43" spans="1:18" ht="12.15" customHeight="1" x14ac:dyDescent="0.3">
      <c r="A43" s="22" t="s">
        <v>62</v>
      </c>
      <c r="B43" s="27">
        <v>1500</v>
      </c>
      <c r="C43" s="27">
        <f t="shared" si="15"/>
        <v>1500</v>
      </c>
      <c r="D43" s="27">
        <f t="shared" si="13"/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1500</v>
      </c>
      <c r="N43" s="27">
        <v>0</v>
      </c>
      <c r="O43" s="27">
        <v>0</v>
      </c>
      <c r="P43" s="27">
        <v>0</v>
      </c>
      <c r="Q43" s="27">
        <f t="shared" si="12"/>
        <v>1500</v>
      </c>
      <c r="R43" s="43"/>
    </row>
    <row r="44" spans="1:18" s="4" customFormat="1" ht="12.15" customHeight="1" x14ac:dyDescent="0.3">
      <c r="A44" s="22" t="s">
        <v>53</v>
      </c>
      <c r="B44" s="27">
        <v>1250</v>
      </c>
      <c r="C44" s="27">
        <f t="shared" si="15"/>
        <v>1000</v>
      </c>
      <c r="D44" s="27">
        <f t="shared" si="13"/>
        <v>-250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1000</v>
      </c>
      <c r="N44" s="27">
        <v>0</v>
      </c>
      <c r="O44" s="27">
        <v>0</v>
      </c>
      <c r="P44" s="27">
        <v>0</v>
      </c>
      <c r="Q44" s="27">
        <f t="shared" ref="Q44" si="16">SUM(E44:P44)</f>
        <v>1000</v>
      </c>
      <c r="R44" s="44"/>
    </row>
    <row r="45" spans="1:18" ht="12.15" customHeight="1" x14ac:dyDescent="0.3">
      <c r="A45" s="22" t="s">
        <v>19</v>
      </c>
      <c r="B45" s="27">
        <v>2000</v>
      </c>
      <c r="C45" s="27">
        <f t="shared" si="15"/>
        <v>2000</v>
      </c>
      <c r="D45" s="27">
        <f t="shared" si="13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2000</v>
      </c>
      <c r="N45" s="27">
        <v>0</v>
      </c>
      <c r="O45" s="27">
        <v>0</v>
      </c>
      <c r="P45" s="27">
        <v>0</v>
      </c>
      <c r="Q45" s="27">
        <f t="shared" si="12"/>
        <v>2000</v>
      </c>
      <c r="R45" s="43"/>
    </row>
    <row r="46" spans="1:18" ht="12.15" customHeight="1" x14ac:dyDescent="0.3">
      <c r="A46" s="22" t="s">
        <v>122</v>
      </c>
      <c r="B46" s="27">
        <v>0</v>
      </c>
      <c r="C46" s="27">
        <f>Q46</f>
        <v>1000</v>
      </c>
      <c r="D46" s="27">
        <f t="shared" si="13"/>
        <v>1000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1000</v>
      </c>
      <c r="N46" s="27">
        <v>0</v>
      </c>
      <c r="O46" s="27">
        <v>0</v>
      </c>
      <c r="P46" s="27">
        <v>0</v>
      </c>
      <c r="Q46" s="27">
        <v>1000</v>
      </c>
      <c r="R46" s="43"/>
    </row>
    <row r="47" spans="1:18" ht="12.15" customHeight="1" x14ac:dyDescent="0.3">
      <c r="A47" s="22" t="s">
        <v>54</v>
      </c>
      <c r="B47" s="27">
        <v>1000</v>
      </c>
      <c r="C47" s="27">
        <f t="shared" si="15"/>
        <v>750</v>
      </c>
      <c r="D47" s="27">
        <f t="shared" si="13"/>
        <v>-250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750</v>
      </c>
      <c r="N47" s="27">
        <v>0</v>
      </c>
      <c r="O47" s="27">
        <v>0</v>
      </c>
      <c r="P47" s="27">
        <v>0</v>
      </c>
      <c r="Q47" s="27">
        <f t="shared" si="12"/>
        <v>750</v>
      </c>
      <c r="R47" s="43"/>
    </row>
    <row r="48" spans="1:18" ht="12.15" customHeight="1" x14ac:dyDescent="0.3">
      <c r="A48" s="22" t="s">
        <v>63</v>
      </c>
      <c r="B48" s="27">
        <v>1500</v>
      </c>
      <c r="C48" s="27">
        <f t="shared" si="15"/>
        <v>1250</v>
      </c>
      <c r="D48" s="27">
        <f t="shared" si="13"/>
        <v>-250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1250</v>
      </c>
      <c r="N48" s="27">
        <v>0</v>
      </c>
      <c r="O48" s="27">
        <v>0</v>
      </c>
      <c r="P48" s="27">
        <v>0</v>
      </c>
      <c r="Q48" s="27">
        <f t="shared" si="12"/>
        <v>1250</v>
      </c>
      <c r="R48" s="43"/>
    </row>
    <row r="49" spans="1:18" ht="12.15" customHeight="1" x14ac:dyDescent="0.3">
      <c r="A49" s="22" t="s">
        <v>126</v>
      </c>
      <c r="B49" s="27">
        <v>0</v>
      </c>
      <c r="C49" s="27">
        <f>Q49</f>
        <v>1500</v>
      </c>
      <c r="D49" s="27">
        <f t="shared" si="13"/>
        <v>1500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1500</v>
      </c>
      <c r="N49" s="27">
        <v>0</v>
      </c>
      <c r="O49" s="27">
        <v>0</v>
      </c>
      <c r="P49" s="27">
        <v>0</v>
      </c>
      <c r="Q49" s="27">
        <v>1500</v>
      </c>
      <c r="R49" s="43"/>
    </row>
    <row r="50" spans="1:18" ht="12.15" customHeight="1" x14ac:dyDescent="0.3">
      <c r="A50" s="22" t="s">
        <v>123</v>
      </c>
      <c r="B50" s="27">
        <v>0</v>
      </c>
      <c r="C50" s="27">
        <f>Q50</f>
        <v>1000</v>
      </c>
      <c r="D50" s="27">
        <f t="shared" si="13"/>
        <v>1000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1000</v>
      </c>
      <c r="N50" s="27">
        <v>0</v>
      </c>
      <c r="O50" s="27">
        <v>0</v>
      </c>
      <c r="P50" s="27">
        <v>0</v>
      </c>
      <c r="Q50" s="27">
        <v>1000</v>
      </c>
      <c r="R50" s="43"/>
    </row>
    <row r="51" spans="1:18" ht="12.15" customHeight="1" x14ac:dyDescent="0.3">
      <c r="A51" s="22" t="s">
        <v>69</v>
      </c>
      <c r="B51" s="27">
        <v>800</v>
      </c>
      <c r="C51" s="27">
        <f>Q51</f>
        <v>659</v>
      </c>
      <c r="D51" s="27">
        <f t="shared" si="13"/>
        <v>-141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659</v>
      </c>
      <c r="N51" s="27">
        <v>0</v>
      </c>
      <c r="O51" s="27">
        <v>0</v>
      </c>
      <c r="P51" s="27">
        <v>0</v>
      </c>
      <c r="Q51" s="27">
        <f t="shared" si="12"/>
        <v>659</v>
      </c>
      <c r="R51" s="43"/>
    </row>
    <row r="52" spans="1:18" ht="12.15" customHeight="1" x14ac:dyDescent="0.3">
      <c r="A52" s="22" t="s">
        <v>70</v>
      </c>
      <c r="B52" s="27">
        <v>500</v>
      </c>
      <c r="C52" s="27">
        <v>0</v>
      </c>
      <c r="D52" s="27">
        <f t="shared" si="13"/>
        <v>-500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f t="shared" si="12"/>
        <v>0</v>
      </c>
      <c r="R52" s="43"/>
    </row>
    <row r="53" spans="1:18" ht="12.15" customHeight="1" x14ac:dyDescent="0.3">
      <c r="A53" s="22" t="s">
        <v>68</v>
      </c>
      <c r="B53" s="27">
        <v>375</v>
      </c>
      <c r="C53" s="27">
        <f>Q53</f>
        <v>375</v>
      </c>
      <c r="D53" s="27">
        <f t="shared" si="13"/>
        <v>0</v>
      </c>
      <c r="E53" s="27">
        <v>0</v>
      </c>
      <c r="F53" s="27">
        <v>375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f t="shared" si="12"/>
        <v>375</v>
      </c>
      <c r="R53" s="43"/>
    </row>
    <row r="54" spans="1:18" ht="12.15" customHeight="1" x14ac:dyDescent="0.3">
      <c r="A54" s="24" t="s">
        <v>46</v>
      </c>
      <c r="B54" s="26">
        <f>SUM(B36:B53)</f>
        <v>19721</v>
      </c>
      <c r="C54" s="26">
        <f t="shared" si="15"/>
        <v>19701</v>
      </c>
      <c r="D54" s="26">
        <f t="shared" si="13"/>
        <v>-20</v>
      </c>
      <c r="E54" s="26">
        <f>SUM(E36:E53)</f>
        <v>448</v>
      </c>
      <c r="F54" s="26">
        <f>SUM(F36:F53)</f>
        <v>375</v>
      </c>
      <c r="G54" s="26">
        <v>0</v>
      </c>
      <c r="H54" s="26">
        <v>0</v>
      </c>
      <c r="I54" s="26">
        <v>0</v>
      </c>
      <c r="J54" s="26">
        <v>0</v>
      </c>
      <c r="K54" s="26">
        <f>SUM(K36:K53)</f>
        <v>359</v>
      </c>
      <c r="L54" s="26">
        <f>SUM(L36:L53)</f>
        <v>7860</v>
      </c>
      <c r="M54" s="26">
        <f>SUM(M36:M53)</f>
        <v>10659</v>
      </c>
      <c r="N54" s="26">
        <f>SUM(N36:N53)</f>
        <v>0</v>
      </c>
      <c r="O54" s="26">
        <v>0</v>
      </c>
      <c r="P54" s="26">
        <v>0</v>
      </c>
      <c r="Q54" s="26">
        <f t="shared" si="12"/>
        <v>19701</v>
      </c>
      <c r="R54" s="43"/>
    </row>
    <row r="55" spans="1:18" ht="12.15" customHeight="1" x14ac:dyDescent="0.3">
      <c r="A55" s="24" t="s">
        <v>47</v>
      </c>
      <c r="B55" s="27"/>
      <c r="C55" s="27"/>
      <c r="D55" s="27"/>
      <c r="E55" s="27"/>
      <c r="F55" s="27" t="s">
        <v>5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3"/>
    </row>
    <row r="56" spans="1:18" ht="12.15" customHeight="1" x14ac:dyDescent="0.3">
      <c r="A56" s="22" t="s">
        <v>76</v>
      </c>
      <c r="B56" s="27">
        <v>1000</v>
      </c>
      <c r="C56" s="27">
        <v>0</v>
      </c>
      <c r="D56" s="27">
        <f>C56-B56</f>
        <v>-1000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f>SUM(E56:P56)</f>
        <v>0</v>
      </c>
      <c r="R56" s="43"/>
    </row>
    <row r="57" spans="1:18" ht="12.15" customHeight="1" x14ac:dyDescent="0.3">
      <c r="A57" s="37" t="s">
        <v>78</v>
      </c>
      <c r="B57" s="27">
        <v>180</v>
      </c>
      <c r="C57" s="27">
        <v>0</v>
      </c>
      <c r="D57" s="27">
        <f>C57-B57</f>
        <v>-180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f>SUM(E57:P57)</f>
        <v>0</v>
      </c>
      <c r="R57" s="43"/>
    </row>
    <row r="58" spans="1:18" ht="12.15" customHeight="1" x14ac:dyDescent="0.3">
      <c r="A58" s="22" t="s">
        <v>77</v>
      </c>
      <c r="B58" s="27">
        <v>180</v>
      </c>
      <c r="C58" s="27">
        <v>0</v>
      </c>
      <c r="D58" s="27">
        <f>C58-B58</f>
        <v>-180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f>SUM(E58:P58)</f>
        <v>0</v>
      </c>
      <c r="R58" s="43"/>
    </row>
    <row r="59" spans="1:18" ht="12.15" customHeight="1" x14ac:dyDescent="0.3">
      <c r="A59" s="22" t="s">
        <v>79</v>
      </c>
      <c r="B59" s="27">
        <v>180</v>
      </c>
      <c r="C59" s="27">
        <f t="shared" ref="C59:C68" si="17">Q59</f>
        <v>0</v>
      </c>
      <c r="D59" s="27">
        <f t="shared" ref="D59:D69" si="18">C59-B59</f>
        <v>-180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f t="shared" ref="Q59:Q68" si="19">SUM(E59:P59)</f>
        <v>0</v>
      </c>
      <c r="R59" s="43"/>
    </row>
    <row r="60" spans="1:18" ht="12.15" customHeight="1" x14ac:dyDescent="0.3">
      <c r="A60" s="37" t="s">
        <v>75</v>
      </c>
      <c r="B60" s="27">
        <v>180</v>
      </c>
      <c r="C60" s="27">
        <v>0</v>
      </c>
      <c r="D60" s="27">
        <f>C60-B60</f>
        <v>-180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f>SUM(E60:P60)</f>
        <v>0</v>
      </c>
      <c r="R60" s="43"/>
    </row>
    <row r="61" spans="1:18" ht="12.15" customHeight="1" x14ac:dyDescent="0.3">
      <c r="A61" s="37" t="s">
        <v>72</v>
      </c>
      <c r="B61" s="27">
        <v>500</v>
      </c>
      <c r="C61" s="27">
        <v>0</v>
      </c>
      <c r="D61" s="27">
        <f t="shared" si="18"/>
        <v>-500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f t="shared" si="19"/>
        <v>0</v>
      </c>
      <c r="R61" s="43"/>
    </row>
    <row r="62" spans="1:18" ht="12.15" customHeight="1" x14ac:dyDescent="0.3">
      <c r="A62" s="37" t="s">
        <v>71</v>
      </c>
      <c r="B62" s="27">
        <v>500</v>
      </c>
      <c r="C62" s="27">
        <f>Q62</f>
        <v>800</v>
      </c>
      <c r="D62" s="27">
        <f t="shared" si="18"/>
        <v>300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800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f t="shared" si="19"/>
        <v>800</v>
      </c>
      <c r="R62" s="43"/>
    </row>
    <row r="63" spans="1:18" ht="12.15" customHeight="1" x14ac:dyDescent="0.3">
      <c r="A63" s="35" t="s">
        <v>73</v>
      </c>
      <c r="B63" s="27">
        <v>1200</v>
      </c>
      <c r="C63" s="27">
        <f t="shared" si="17"/>
        <v>0</v>
      </c>
      <c r="D63" s="27">
        <f t="shared" si="18"/>
        <v>-1200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f t="shared" si="19"/>
        <v>0</v>
      </c>
      <c r="R63" s="43"/>
    </row>
    <row r="64" spans="1:18" ht="12.15" customHeight="1" x14ac:dyDescent="0.3">
      <c r="A64" s="35" t="s">
        <v>74</v>
      </c>
      <c r="B64" s="27">
        <v>800</v>
      </c>
      <c r="C64" s="27">
        <f t="shared" si="17"/>
        <v>0</v>
      </c>
      <c r="D64" s="27">
        <f t="shared" si="18"/>
        <v>-800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f t="shared" si="19"/>
        <v>0</v>
      </c>
      <c r="R64" s="43"/>
    </row>
    <row r="65" spans="1:19" ht="12.15" customHeight="1" x14ac:dyDescent="0.3">
      <c r="A65" s="35" t="s">
        <v>83</v>
      </c>
      <c r="B65" s="27">
        <v>180</v>
      </c>
      <c r="C65" s="27">
        <f t="shared" si="17"/>
        <v>0</v>
      </c>
      <c r="D65" s="27">
        <f t="shared" si="18"/>
        <v>-180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f t="shared" si="19"/>
        <v>0</v>
      </c>
      <c r="R65" s="43"/>
    </row>
    <row r="66" spans="1:19" ht="12.15" customHeight="1" x14ac:dyDescent="0.3">
      <c r="A66" s="38" t="s">
        <v>82</v>
      </c>
      <c r="B66" s="27">
        <v>180</v>
      </c>
      <c r="C66" s="27">
        <v>0</v>
      </c>
      <c r="D66" s="27">
        <f>C66-B66</f>
        <v>-180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f>SUM(E66:P66)</f>
        <v>0</v>
      </c>
      <c r="R66" s="43"/>
    </row>
    <row r="67" spans="1:19" ht="12.15" customHeight="1" x14ac:dyDescent="0.3">
      <c r="A67" s="38" t="s">
        <v>81</v>
      </c>
      <c r="B67" s="27">
        <v>180</v>
      </c>
      <c r="C67" s="27">
        <v>0</v>
      </c>
      <c r="D67" s="27">
        <f>C67-B67</f>
        <v>-180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f>SUM(E67:P67)</f>
        <v>0</v>
      </c>
      <c r="R67" s="43"/>
    </row>
    <row r="68" spans="1:19" ht="12.15" customHeight="1" x14ac:dyDescent="0.3">
      <c r="A68" s="33" t="s">
        <v>80</v>
      </c>
      <c r="B68" s="27">
        <v>180</v>
      </c>
      <c r="C68" s="27">
        <f t="shared" si="17"/>
        <v>0</v>
      </c>
      <c r="D68" s="27">
        <f t="shared" si="18"/>
        <v>-180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f t="shared" si="19"/>
        <v>0</v>
      </c>
      <c r="R68" s="43"/>
    </row>
    <row r="69" spans="1:19" ht="12.15" customHeight="1" x14ac:dyDescent="0.3">
      <c r="A69" s="36" t="s">
        <v>33</v>
      </c>
      <c r="B69" s="26">
        <f>SUM(B56:B68)</f>
        <v>5440</v>
      </c>
      <c r="C69" s="26">
        <f>SUM(C56:C68)</f>
        <v>800</v>
      </c>
      <c r="D69" s="26">
        <f t="shared" si="18"/>
        <v>-4640</v>
      </c>
      <c r="E69" s="26">
        <f t="shared" ref="E69:Q69" si="20">SUM(E56:E68)</f>
        <v>0</v>
      </c>
      <c r="F69" s="26">
        <f t="shared" si="20"/>
        <v>0</v>
      </c>
      <c r="G69" s="26">
        <f t="shared" si="20"/>
        <v>0</v>
      </c>
      <c r="H69" s="26">
        <f t="shared" si="20"/>
        <v>0</v>
      </c>
      <c r="I69" s="26">
        <f t="shared" si="20"/>
        <v>0</v>
      </c>
      <c r="J69" s="26">
        <f t="shared" si="20"/>
        <v>800</v>
      </c>
      <c r="K69" s="26">
        <f t="shared" si="20"/>
        <v>0</v>
      </c>
      <c r="L69" s="26">
        <f t="shared" si="20"/>
        <v>0</v>
      </c>
      <c r="M69" s="26">
        <f t="shared" si="20"/>
        <v>0</v>
      </c>
      <c r="N69" s="26">
        <f t="shared" si="20"/>
        <v>0</v>
      </c>
      <c r="O69" s="26">
        <v>0</v>
      </c>
      <c r="P69" s="26">
        <v>0</v>
      </c>
      <c r="Q69" s="26">
        <f t="shared" si="20"/>
        <v>800</v>
      </c>
      <c r="R69" s="43"/>
    </row>
    <row r="70" spans="1:19" ht="12.15" customHeight="1" x14ac:dyDescent="0.3">
      <c r="A70" s="24" t="s">
        <v>43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6"/>
      <c r="R70" s="43"/>
    </row>
    <row r="71" spans="1:19" ht="12.15" customHeight="1" x14ac:dyDescent="0.3">
      <c r="A71" s="35" t="s">
        <v>44</v>
      </c>
      <c r="B71" s="27">
        <v>50</v>
      </c>
      <c r="C71" s="27">
        <f>Q71</f>
        <v>0</v>
      </c>
      <c r="D71" s="27">
        <f>C71-B71</f>
        <v>-50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f>SUM(E71:P71)</f>
        <v>0</v>
      </c>
      <c r="R71" s="43"/>
      <c r="S71" t="s">
        <v>5</v>
      </c>
    </row>
    <row r="72" spans="1:19" ht="12.15" customHeight="1" x14ac:dyDescent="0.3">
      <c r="A72" s="35" t="s">
        <v>37</v>
      </c>
      <c r="B72" s="27">
        <v>1950</v>
      </c>
      <c r="C72" s="27">
        <f t="shared" ref="C72:C76" si="21">Q72</f>
        <v>1950</v>
      </c>
      <c r="D72" s="27">
        <f t="shared" ref="D72:D76" si="22">C72-B72</f>
        <v>0</v>
      </c>
      <c r="E72" s="27">
        <v>0</v>
      </c>
      <c r="F72" s="27">
        <v>1050</v>
      </c>
      <c r="G72" s="27">
        <v>900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f t="shared" ref="Q72:Q74" si="23">SUM(E72:P72)</f>
        <v>1950</v>
      </c>
      <c r="R72" s="43"/>
    </row>
    <row r="73" spans="1:19" ht="12.15" customHeight="1" x14ac:dyDescent="0.3">
      <c r="A73" s="35" t="s">
        <v>66</v>
      </c>
      <c r="B73" s="27">
        <v>1500</v>
      </c>
      <c r="C73" s="27">
        <f t="shared" si="21"/>
        <v>0</v>
      </c>
      <c r="D73" s="27">
        <f t="shared" si="22"/>
        <v>-1500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f t="shared" si="23"/>
        <v>0</v>
      </c>
      <c r="R73" s="43"/>
    </row>
    <row r="74" spans="1:19" ht="12.15" customHeight="1" x14ac:dyDescent="0.3">
      <c r="A74" s="35" t="s">
        <v>52</v>
      </c>
      <c r="B74" s="27">
        <v>875</v>
      </c>
      <c r="C74" s="27">
        <f t="shared" si="21"/>
        <v>679.61</v>
      </c>
      <c r="D74" s="27">
        <f t="shared" si="22"/>
        <v>-195.39</v>
      </c>
      <c r="E74" s="27">
        <v>299.61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380</v>
      </c>
      <c r="M74" s="27">
        <v>0</v>
      </c>
      <c r="N74" s="27">
        <v>0</v>
      </c>
      <c r="O74" s="27">
        <v>0</v>
      </c>
      <c r="P74" s="27">
        <v>0</v>
      </c>
      <c r="Q74" s="27">
        <f t="shared" si="23"/>
        <v>679.61</v>
      </c>
      <c r="R74" s="43"/>
    </row>
    <row r="75" spans="1:19" ht="12.15" customHeight="1" x14ac:dyDescent="0.3">
      <c r="A75" s="35" t="s">
        <v>65</v>
      </c>
      <c r="B75" s="27">
        <v>50</v>
      </c>
      <c r="C75" s="27">
        <f t="shared" si="21"/>
        <v>0</v>
      </c>
      <c r="D75" s="27">
        <f t="shared" si="22"/>
        <v>-50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43"/>
    </row>
    <row r="76" spans="1:19" ht="12.15" customHeight="1" x14ac:dyDescent="0.3">
      <c r="A76" s="36" t="s">
        <v>3</v>
      </c>
      <c r="B76" s="26">
        <f>SUM(B71:B75)</f>
        <v>4425</v>
      </c>
      <c r="C76" s="26">
        <f t="shared" si="21"/>
        <v>2629.61</v>
      </c>
      <c r="D76" s="26">
        <f t="shared" si="22"/>
        <v>-1795.3899999999999</v>
      </c>
      <c r="E76" s="26">
        <f t="shared" ref="E76:N76" si="24">SUM(E71:E75)</f>
        <v>299.61</v>
      </c>
      <c r="F76" s="26">
        <f t="shared" si="24"/>
        <v>1050</v>
      </c>
      <c r="G76" s="26">
        <f t="shared" si="24"/>
        <v>900</v>
      </c>
      <c r="H76" s="26">
        <f t="shared" si="24"/>
        <v>0</v>
      </c>
      <c r="I76" s="26">
        <f t="shared" si="24"/>
        <v>0</v>
      </c>
      <c r="J76" s="26">
        <f t="shared" si="24"/>
        <v>0</v>
      </c>
      <c r="K76" s="26">
        <f t="shared" si="24"/>
        <v>0</v>
      </c>
      <c r="L76" s="26">
        <f t="shared" si="24"/>
        <v>380</v>
      </c>
      <c r="M76" s="26">
        <f t="shared" si="24"/>
        <v>0</v>
      </c>
      <c r="N76" s="26">
        <f t="shared" si="24"/>
        <v>0</v>
      </c>
      <c r="O76" s="26">
        <v>0</v>
      </c>
      <c r="P76" s="26">
        <v>0</v>
      </c>
      <c r="Q76" s="26">
        <f>SUM(E76:P76)</f>
        <v>2629.61</v>
      </c>
      <c r="R76" s="43"/>
    </row>
    <row r="77" spans="1:19" ht="12.15" customHeight="1" x14ac:dyDescent="0.3">
      <c r="A77" s="39" t="s">
        <v>119</v>
      </c>
      <c r="B77" s="26">
        <v>0</v>
      </c>
      <c r="C77" s="26">
        <f>Q77</f>
        <v>1650</v>
      </c>
      <c r="D77" s="26">
        <f>Q77</f>
        <v>1650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1050</v>
      </c>
      <c r="M77" s="26">
        <v>0</v>
      </c>
      <c r="N77" s="26">
        <v>0</v>
      </c>
      <c r="O77" s="26">
        <v>600</v>
      </c>
      <c r="P77" s="26">
        <v>0</v>
      </c>
      <c r="Q77" s="26">
        <f>SUM(E77:P77)</f>
        <v>1650</v>
      </c>
      <c r="R77" s="43"/>
    </row>
    <row r="78" spans="1:19" ht="12.15" customHeight="1" x14ac:dyDescent="0.3">
      <c r="A78" s="36" t="s">
        <v>48</v>
      </c>
      <c r="B78" s="26">
        <f>B76+B69+B54</f>
        <v>29586</v>
      </c>
      <c r="C78" s="26">
        <f>Q78</f>
        <v>24780.61</v>
      </c>
      <c r="D78" s="26">
        <f>D76+D69+D54</f>
        <v>-6455.3899999999994</v>
      </c>
      <c r="E78" s="26">
        <f>E76+E69+E54</f>
        <v>747.61</v>
      </c>
      <c r="F78" s="26">
        <f>F76+F69+F54</f>
        <v>1425</v>
      </c>
      <c r="G78" s="26">
        <v>900</v>
      </c>
      <c r="H78" s="26">
        <f>H76+H69+H54+H54</f>
        <v>0</v>
      </c>
      <c r="I78" s="26">
        <f>I76+I69+I54+I54</f>
        <v>0</v>
      </c>
      <c r="J78" s="26">
        <f>J76+J69+J54+J54</f>
        <v>800</v>
      </c>
      <c r="K78" s="26">
        <f>K54</f>
        <v>359</v>
      </c>
      <c r="L78" s="26">
        <f>L77+L76+L54</f>
        <v>9290</v>
      </c>
      <c r="M78" s="26">
        <f>M77+M76+M54</f>
        <v>10659</v>
      </c>
      <c r="N78" s="26">
        <f>N77+N76+N54</f>
        <v>0</v>
      </c>
      <c r="O78" s="26">
        <f>O77+O76+O54</f>
        <v>600</v>
      </c>
      <c r="P78" s="26">
        <f>P77+P76+P54</f>
        <v>0</v>
      </c>
      <c r="Q78" s="26">
        <f>Q77+Q76+Q69+Q54</f>
        <v>24780.61</v>
      </c>
      <c r="R78" s="43"/>
    </row>
    <row r="79" spans="1:19" ht="12.15" customHeight="1" x14ac:dyDescent="0.3">
      <c r="A79" s="36" t="s">
        <v>84</v>
      </c>
      <c r="B79" s="26">
        <v>0</v>
      </c>
      <c r="C79" s="26">
        <f>Q79</f>
        <v>200</v>
      </c>
      <c r="D79" s="26">
        <f>B79-C79</f>
        <v>-200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200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f>SUM(E79:P79)</f>
        <v>200</v>
      </c>
      <c r="R79" s="43"/>
    </row>
    <row r="80" spans="1:19" ht="12.15" customHeight="1" x14ac:dyDescent="0.3">
      <c r="A80" s="34" t="s">
        <v>12</v>
      </c>
      <c r="B80" s="26">
        <f>B78+B33+B24</f>
        <v>31586</v>
      </c>
      <c r="C80" s="26">
        <f>Q80</f>
        <v>28916.03</v>
      </c>
      <c r="D80" s="26">
        <f>C80-B80</f>
        <v>-2669.9700000000012</v>
      </c>
      <c r="E80" s="26">
        <f t="shared" ref="E80:J80" si="25">E78+E33+E24</f>
        <v>757.61</v>
      </c>
      <c r="F80" s="26">
        <f t="shared" si="25"/>
        <v>1434.95</v>
      </c>
      <c r="G80" s="26">
        <f t="shared" si="25"/>
        <v>909.95</v>
      </c>
      <c r="H80" s="26">
        <f t="shared" si="25"/>
        <v>77.16</v>
      </c>
      <c r="I80" s="26">
        <f t="shared" si="25"/>
        <v>892.7</v>
      </c>
      <c r="J80" s="26">
        <f t="shared" si="25"/>
        <v>817.7</v>
      </c>
      <c r="K80" s="26">
        <f>K79+K78+K33+K24</f>
        <v>3476.96</v>
      </c>
      <c r="L80" s="26">
        <f>L78+L24</f>
        <v>9290</v>
      </c>
      <c r="M80" s="26">
        <f>M78+M24</f>
        <v>10659</v>
      </c>
      <c r="N80" s="26">
        <f>N78+N24</f>
        <v>0</v>
      </c>
      <c r="O80" s="26">
        <f>O78+O24</f>
        <v>600</v>
      </c>
      <c r="P80" s="26">
        <f>P78+P24</f>
        <v>0</v>
      </c>
      <c r="Q80" s="26">
        <f>SUM(E80:O80)</f>
        <v>28916.03</v>
      </c>
      <c r="R80" s="45"/>
    </row>
    <row r="81" spans="1:18" ht="12.15" customHeight="1" x14ac:dyDescent="0.3">
      <c r="A81" s="17" t="s">
        <v>32</v>
      </c>
      <c r="B81" s="26">
        <f>B22-B80</f>
        <v>-2786</v>
      </c>
      <c r="C81" s="26">
        <f>C22-C80</f>
        <v>-8805.0799999999981</v>
      </c>
      <c r="D81" s="26">
        <f>C81-B81</f>
        <v>-6019.0799999999981</v>
      </c>
      <c r="E81" s="26">
        <f t="shared" ref="E81:P81" si="26">E22-E80</f>
        <v>62.389999999999986</v>
      </c>
      <c r="F81" s="26">
        <f t="shared" si="26"/>
        <v>-614.95000000000005</v>
      </c>
      <c r="G81" s="26">
        <f t="shared" si="26"/>
        <v>10.049999999999955</v>
      </c>
      <c r="H81" s="26">
        <f t="shared" si="26"/>
        <v>802.84</v>
      </c>
      <c r="I81" s="26">
        <f t="shared" si="26"/>
        <v>-392.70000000000005</v>
      </c>
      <c r="J81" s="26">
        <f t="shared" si="26"/>
        <v>4567.3</v>
      </c>
      <c r="K81" s="26">
        <f t="shared" si="26"/>
        <v>3118.33</v>
      </c>
      <c r="L81" s="26">
        <f t="shared" si="26"/>
        <v>-5564.25</v>
      </c>
      <c r="M81" s="26">
        <f t="shared" si="26"/>
        <v>-10194.09</v>
      </c>
      <c r="N81" s="26">
        <f t="shared" si="26"/>
        <v>0</v>
      </c>
      <c r="O81" s="26">
        <f t="shared" si="26"/>
        <v>-600</v>
      </c>
      <c r="P81" s="26">
        <f t="shared" si="26"/>
        <v>0</v>
      </c>
      <c r="Q81" s="26">
        <f>Q22-Q80</f>
        <v>-8805.0799999999981</v>
      </c>
      <c r="R81" s="43"/>
    </row>
    <row r="82" spans="1:18" ht="12.9" customHeight="1" x14ac:dyDescent="0.3">
      <c r="A82" s="52" t="s">
        <v>127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</sheetData>
  <mergeCells count="1">
    <mergeCell ref="A82:Q82"/>
  </mergeCells>
  <pageMargins left="0.25" right="0.25" top="0.75" bottom="0.75" header="0.3" footer="0.3"/>
  <pageSetup orientation="landscape" r:id="rId1"/>
  <headerFooter>
    <oddHeader>&amp;L&amp;8
Oct. 14, 2021&amp;C&amp;12&amp;K000000 &amp;"-,Bold"FOUNDATION&amp;"-,Bold Italic" &amp;"-,Bold"BUDGET
&amp;"-,Regular"2020-2021 YTD thru&amp;"-,Bold" September</oddHeader>
    <oddFooter>&amp;C&amp;P</oddFooter>
  </headerFooter>
  <ignoredErrors>
    <ignoredError sqref="D17 C78:D78 D11 C20 Q44 D69 D80 D81 F78 Q78" formula="1"/>
    <ignoredError sqref="Q38 Q36 Q28:Q29 Q6 Q21 Q16 Q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E090-0404-4F86-A025-8C1FF76B52A7}">
  <dimension ref="A1:Q31"/>
  <sheetViews>
    <sheetView topLeftCell="A6" workbookViewId="0">
      <selection activeCell="U23" sqref="U23"/>
    </sheetView>
  </sheetViews>
  <sheetFormatPr defaultRowHeight="14.4" x14ac:dyDescent="0.3"/>
  <cols>
    <col min="2" max="2" width="17.5546875" customWidth="1"/>
    <col min="3" max="3" width="7.109375" customWidth="1"/>
    <col min="16" max="16" width="10" style="40" bestFit="1" customWidth="1"/>
    <col min="17" max="17" width="10" bestFit="1" customWidth="1"/>
  </cols>
  <sheetData>
    <row r="1" spans="1:16" x14ac:dyDescent="0.3">
      <c r="A1" s="6" t="s">
        <v>86</v>
      </c>
      <c r="B1" s="7" t="s">
        <v>87</v>
      </c>
      <c r="C1" s="7" t="s">
        <v>88</v>
      </c>
      <c r="D1" s="8" t="s">
        <v>16</v>
      </c>
      <c r="E1" s="8" t="s">
        <v>17</v>
      </c>
      <c r="F1" s="8" t="s">
        <v>18</v>
      </c>
      <c r="G1" s="8" t="s">
        <v>23</v>
      </c>
      <c r="H1" s="8" t="s">
        <v>24</v>
      </c>
      <c r="I1" s="8" t="s">
        <v>25</v>
      </c>
      <c r="J1" s="8" t="s">
        <v>26</v>
      </c>
      <c r="K1" s="8" t="s">
        <v>27</v>
      </c>
      <c r="L1" s="8" t="s">
        <v>28</v>
      </c>
      <c r="M1" s="8" t="s">
        <v>31</v>
      </c>
      <c r="N1" s="8" t="s">
        <v>29</v>
      </c>
      <c r="O1" s="8" t="s">
        <v>30</v>
      </c>
      <c r="P1" s="8" t="s">
        <v>89</v>
      </c>
    </row>
    <row r="2" spans="1:16" x14ac:dyDescent="0.3">
      <c r="A2" s="6">
        <v>44123</v>
      </c>
      <c r="B2" s="9" t="s">
        <v>1</v>
      </c>
      <c r="C2" s="7"/>
      <c r="D2" s="10">
        <v>300</v>
      </c>
      <c r="E2" s="10"/>
      <c r="F2" s="10"/>
      <c r="G2" s="10"/>
      <c r="H2" s="10"/>
      <c r="I2" s="42"/>
      <c r="J2" s="10"/>
      <c r="K2" s="10"/>
      <c r="L2" s="10"/>
      <c r="M2" s="10"/>
      <c r="N2" s="10"/>
      <c r="O2" s="10"/>
      <c r="P2" s="10">
        <v>300</v>
      </c>
    </row>
    <row r="3" spans="1:16" x14ac:dyDescent="0.3">
      <c r="A3" s="6">
        <v>44130</v>
      </c>
      <c r="B3" s="9" t="s">
        <v>1</v>
      </c>
      <c r="C3" s="7"/>
      <c r="D3" s="10">
        <v>520</v>
      </c>
      <c r="E3" s="10"/>
      <c r="F3" s="10"/>
      <c r="G3" s="10"/>
      <c r="H3" s="10"/>
      <c r="I3" s="42"/>
      <c r="J3" s="10"/>
      <c r="K3" s="10"/>
      <c r="L3" s="10"/>
      <c r="M3" s="10"/>
      <c r="N3" s="10"/>
      <c r="O3" s="10"/>
      <c r="P3" s="10">
        <v>520</v>
      </c>
    </row>
    <row r="4" spans="1:16" x14ac:dyDescent="0.3">
      <c r="A4" s="6">
        <v>44137</v>
      </c>
      <c r="B4" s="9" t="s">
        <v>1</v>
      </c>
      <c r="C4" s="7"/>
      <c r="D4" s="10"/>
      <c r="E4" s="10">
        <v>600</v>
      </c>
      <c r="F4" s="10"/>
      <c r="G4" s="10"/>
      <c r="H4" s="10"/>
      <c r="I4" s="42"/>
      <c r="J4" s="10"/>
      <c r="K4" s="10"/>
      <c r="L4" s="10"/>
      <c r="M4" s="10"/>
      <c r="N4" s="10"/>
      <c r="O4" s="10"/>
      <c r="P4" s="10">
        <v>600</v>
      </c>
    </row>
    <row r="5" spans="1:16" x14ac:dyDescent="0.3">
      <c r="A5" s="6">
        <v>44144</v>
      </c>
      <c r="B5" s="9" t="s">
        <v>1</v>
      </c>
      <c r="C5" s="7"/>
      <c r="D5" s="10"/>
      <c r="E5" s="10">
        <v>220</v>
      </c>
      <c r="F5" s="10"/>
      <c r="G5" s="10"/>
      <c r="H5" s="10"/>
      <c r="I5" s="42"/>
      <c r="J5" s="10"/>
      <c r="K5" s="10"/>
      <c r="L5" s="10"/>
      <c r="M5" s="10"/>
      <c r="N5" s="10"/>
      <c r="O5" s="10"/>
      <c r="P5" s="10">
        <v>220</v>
      </c>
    </row>
    <row r="6" spans="1:16" x14ac:dyDescent="0.3">
      <c r="A6" s="6">
        <v>44172</v>
      </c>
      <c r="B6" s="9" t="s">
        <v>1</v>
      </c>
      <c r="C6" s="7"/>
      <c r="D6" s="10"/>
      <c r="E6" s="10"/>
      <c r="F6" s="10">
        <v>100</v>
      </c>
      <c r="G6" s="10"/>
      <c r="H6" s="10"/>
      <c r="I6" s="42"/>
      <c r="J6" s="10"/>
      <c r="K6" s="10"/>
      <c r="L6" s="10"/>
      <c r="M6" s="10"/>
      <c r="N6" s="10"/>
      <c r="O6" s="10"/>
      <c r="P6" s="10">
        <v>100</v>
      </c>
    </row>
    <row r="7" spans="1:16" x14ac:dyDescent="0.3">
      <c r="A7" s="6">
        <v>44174</v>
      </c>
      <c r="B7" s="9" t="s">
        <v>105</v>
      </c>
      <c r="C7" s="7" t="s">
        <v>106</v>
      </c>
      <c r="D7" s="10"/>
      <c r="E7" s="10"/>
      <c r="F7" s="10">
        <v>719.97</v>
      </c>
      <c r="G7" s="10"/>
      <c r="H7" s="10"/>
      <c r="I7" s="42"/>
      <c r="J7" s="10"/>
      <c r="K7" s="10"/>
      <c r="L7" s="10"/>
      <c r="M7" s="10"/>
      <c r="N7" s="10"/>
      <c r="O7" s="10"/>
      <c r="P7" s="10">
        <v>719.97</v>
      </c>
    </row>
    <row r="8" spans="1:16" x14ac:dyDescent="0.3">
      <c r="A8" s="6">
        <v>44188</v>
      </c>
      <c r="B8" s="9" t="s">
        <v>1</v>
      </c>
      <c r="C8" s="7"/>
      <c r="D8" s="10"/>
      <c r="E8" s="10"/>
      <c r="F8" s="10">
        <v>100</v>
      </c>
      <c r="G8" s="10"/>
      <c r="H8" s="10"/>
      <c r="I8" s="42"/>
      <c r="J8" s="10"/>
      <c r="K8" s="10"/>
      <c r="L8" s="10"/>
      <c r="M8" s="10"/>
      <c r="N8" s="10"/>
      <c r="O8" s="10"/>
      <c r="P8" s="10">
        <v>100</v>
      </c>
    </row>
    <row r="9" spans="1:16" x14ac:dyDescent="0.3">
      <c r="A9" s="6">
        <v>44207</v>
      </c>
      <c r="B9" s="9" t="s">
        <v>1</v>
      </c>
      <c r="C9" s="7"/>
      <c r="D9" s="10"/>
      <c r="E9" s="10"/>
      <c r="F9" s="10"/>
      <c r="G9" s="10">
        <v>610</v>
      </c>
      <c r="H9" s="10"/>
      <c r="I9" s="42"/>
      <c r="J9" s="10"/>
      <c r="K9" s="10"/>
      <c r="L9" s="10"/>
      <c r="M9" s="10"/>
      <c r="N9" s="10"/>
      <c r="O9" s="10"/>
      <c r="P9" s="10">
        <v>610</v>
      </c>
    </row>
    <row r="10" spans="1:16" x14ac:dyDescent="0.3">
      <c r="A10" s="6">
        <v>44217</v>
      </c>
      <c r="B10" s="9" t="s">
        <v>1</v>
      </c>
      <c r="C10" s="7"/>
      <c r="D10" s="10"/>
      <c r="E10" s="10"/>
      <c r="F10" s="10"/>
      <c r="G10" s="10">
        <v>250</v>
      </c>
      <c r="H10" s="10"/>
      <c r="I10" s="42"/>
      <c r="J10" s="10"/>
      <c r="K10" s="10"/>
      <c r="L10" s="10"/>
      <c r="M10" s="10"/>
      <c r="N10" s="10"/>
      <c r="O10" s="10"/>
      <c r="P10" s="10">
        <v>250</v>
      </c>
    </row>
    <row r="11" spans="1:16" x14ac:dyDescent="0.3">
      <c r="A11" s="6">
        <v>44221</v>
      </c>
      <c r="B11" s="9" t="s">
        <v>1</v>
      </c>
      <c r="C11" s="7"/>
      <c r="D11" s="10"/>
      <c r="E11" s="10"/>
      <c r="F11" s="10"/>
      <c r="G11" s="10">
        <v>20</v>
      </c>
      <c r="H11" s="10"/>
      <c r="I11" s="42"/>
      <c r="J11" s="10"/>
      <c r="K11" s="10"/>
      <c r="L11" s="10"/>
      <c r="M11" s="10"/>
      <c r="N11" s="10"/>
      <c r="O11" s="10"/>
      <c r="P11" s="10">
        <v>20</v>
      </c>
    </row>
    <row r="12" spans="1:16" x14ac:dyDescent="0.3">
      <c r="A12" s="6">
        <v>44230</v>
      </c>
      <c r="B12" s="9" t="s">
        <v>1</v>
      </c>
      <c r="C12" s="7"/>
      <c r="D12" s="10"/>
      <c r="E12" s="10"/>
      <c r="F12" s="10"/>
      <c r="G12" s="10"/>
      <c r="H12" s="10">
        <v>400</v>
      </c>
      <c r="I12" s="42"/>
      <c r="J12" s="10"/>
      <c r="K12" s="10"/>
      <c r="L12" s="10"/>
      <c r="M12" s="10"/>
      <c r="N12" s="10"/>
      <c r="O12" s="10"/>
      <c r="P12" s="10">
        <v>400</v>
      </c>
    </row>
    <row r="13" spans="1:16" x14ac:dyDescent="0.3">
      <c r="A13" s="6">
        <v>44243</v>
      </c>
      <c r="B13" s="9" t="s">
        <v>107</v>
      </c>
      <c r="C13" s="7" t="s">
        <v>108</v>
      </c>
      <c r="D13" s="10"/>
      <c r="E13" s="10"/>
      <c r="F13" s="10"/>
      <c r="G13" s="10"/>
      <c r="H13" s="10">
        <v>100</v>
      </c>
      <c r="I13" s="42"/>
      <c r="J13" s="10"/>
      <c r="K13" s="10"/>
      <c r="L13" s="10"/>
      <c r="M13" s="10"/>
      <c r="N13" s="10"/>
      <c r="O13" s="10"/>
      <c r="P13" s="10">
        <v>100</v>
      </c>
    </row>
    <row r="14" spans="1:16" x14ac:dyDescent="0.3">
      <c r="A14" s="6">
        <v>44257</v>
      </c>
      <c r="B14" s="9" t="s">
        <v>109</v>
      </c>
      <c r="C14" s="7" t="s">
        <v>108</v>
      </c>
      <c r="D14" s="10"/>
      <c r="E14" s="10"/>
      <c r="F14" s="10"/>
      <c r="G14" s="10"/>
      <c r="H14" s="10"/>
      <c r="I14" s="42">
        <v>1942</v>
      </c>
      <c r="J14" s="10"/>
      <c r="K14" s="10"/>
      <c r="L14" s="10"/>
      <c r="M14" s="10"/>
      <c r="N14" s="10"/>
      <c r="O14" s="10"/>
      <c r="P14" s="10">
        <v>1942</v>
      </c>
    </row>
    <row r="15" spans="1:16" x14ac:dyDescent="0.3">
      <c r="A15" s="6">
        <v>44277</v>
      </c>
      <c r="B15" s="12" t="s">
        <v>110</v>
      </c>
      <c r="C15" s="7" t="s">
        <v>90</v>
      </c>
      <c r="D15" s="13"/>
      <c r="E15" s="13"/>
      <c r="F15" s="13"/>
      <c r="G15" s="13"/>
      <c r="H15" s="13"/>
      <c r="I15" s="41">
        <v>1747.97</v>
      </c>
      <c r="J15" s="13"/>
      <c r="K15" s="13"/>
      <c r="L15" s="13"/>
      <c r="M15" s="13"/>
      <c r="N15" s="13"/>
      <c r="O15" s="13"/>
      <c r="P15" s="10">
        <v>1747.97</v>
      </c>
    </row>
    <row r="16" spans="1:16" x14ac:dyDescent="0.3">
      <c r="A16" s="6">
        <v>44278</v>
      </c>
      <c r="B16" s="12" t="s">
        <v>110</v>
      </c>
      <c r="C16" s="7" t="s">
        <v>90</v>
      </c>
      <c r="D16" s="13"/>
      <c r="E16" s="13"/>
      <c r="F16" s="13"/>
      <c r="G16" s="13"/>
      <c r="H16" s="13"/>
      <c r="I16" s="41">
        <v>535</v>
      </c>
      <c r="J16" s="13"/>
      <c r="K16" s="13"/>
      <c r="L16" s="13"/>
      <c r="M16" s="13"/>
      <c r="N16" s="13"/>
      <c r="O16" s="13"/>
      <c r="P16" s="10">
        <v>535</v>
      </c>
    </row>
    <row r="17" spans="1:17" x14ac:dyDescent="0.3">
      <c r="A17" s="6">
        <v>44278</v>
      </c>
      <c r="B17" s="12" t="s">
        <v>111</v>
      </c>
      <c r="C17" s="7" t="s">
        <v>112</v>
      </c>
      <c r="D17" s="13"/>
      <c r="E17" s="13"/>
      <c r="F17" s="13"/>
      <c r="G17" s="13"/>
      <c r="H17" s="13"/>
      <c r="I17" s="41">
        <v>213</v>
      </c>
      <c r="J17" s="13"/>
      <c r="K17" s="13"/>
      <c r="L17" s="13"/>
      <c r="M17" s="13"/>
      <c r="N17" s="13"/>
      <c r="O17" s="13"/>
      <c r="P17" s="10">
        <v>213</v>
      </c>
    </row>
    <row r="18" spans="1:17" x14ac:dyDescent="0.3">
      <c r="A18" s="6">
        <v>44281</v>
      </c>
      <c r="B18" s="12" t="s">
        <v>107</v>
      </c>
      <c r="C18" s="7" t="s">
        <v>108</v>
      </c>
      <c r="D18" s="13"/>
      <c r="E18" s="13"/>
      <c r="F18" s="13"/>
      <c r="G18" s="13"/>
      <c r="H18" s="13"/>
      <c r="I18" s="41">
        <v>100</v>
      </c>
      <c r="J18" s="13"/>
      <c r="K18" s="13"/>
      <c r="L18" s="13"/>
      <c r="M18" s="13"/>
      <c r="N18" s="13"/>
      <c r="O18" s="13"/>
      <c r="P18" s="10">
        <v>100</v>
      </c>
    </row>
    <row r="19" spans="1:17" x14ac:dyDescent="0.3">
      <c r="A19" s="6">
        <v>44284</v>
      </c>
      <c r="B19" s="12" t="s">
        <v>111</v>
      </c>
      <c r="C19" s="7" t="s">
        <v>106</v>
      </c>
      <c r="D19" s="13"/>
      <c r="E19" s="13"/>
      <c r="F19" s="13"/>
      <c r="G19" s="13"/>
      <c r="H19" s="13"/>
      <c r="I19" s="41">
        <v>47</v>
      </c>
      <c r="J19" s="13"/>
      <c r="K19" s="13"/>
      <c r="L19" s="13"/>
      <c r="M19" s="13"/>
      <c r="N19" s="13"/>
      <c r="O19" s="13"/>
      <c r="P19" s="10">
        <v>47</v>
      </c>
    </row>
    <row r="20" spans="1:17" x14ac:dyDescent="0.3">
      <c r="A20" s="6">
        <v>44284</v>
      </c>
      <c r="B20" s="12" t="s">
        <v>113</v>
      </c>
      <c r="C20" s="7" t="s">
        <v>90</v>
      </c>
      <c r="D20" s="13"/>
      <c r="E20" s="13"/>
      <c r="F20" s="13"/>
      <c r="G20" s="13"/>
      <c r="H20" s="13"/>
      <c r="I20" s="41">
        <v>800</v>
      </c>
      <c r="J20" s="13"/>
      <c r="K20" s="13"/>
      <c r="L20" s="13"/>
      <c r="M20" s="13"/>
      <c r="N20" s="13"/>
      <c r="O20" s="13"/>
      <c r="P20" s="10">
        <v>800</v>
      </c>
    </row>
    <row r="21" spans="1:17" x14ac:dyDescent="0.3">
      <c r="A21" s="6">
        <v>44291</v>
      </c>
      <c r="B21" s="12" t="s">
        <v>111</v>
      </c>
      <c r="C21" s="7" t="s">
        <v>106</v>
      </c>
      <c r="D21" s="13"/>
      <c r="E21" s="13"/>
      <c r="F21" s="13"/>
      <c r="G21" s="14"/>
      <c r="H21" s="14"/>
      <c r="I21" s="41"/>
      <c r="J21" s="15">
        <v>50</v>
      </c>
      <c r="K21" s="14"/>
      <c r="L21" s="14"/>
      <c r="M21" s="14"/>
      <c r="N21" s="14"/>
      <c r="O21" s="14"/>
      <c r="P21" s="10">
        <v>50</v>
      </c>
    </row>
    <row r="22" spans="1:17" x14ac:dyDescent="0.3">
      <c r="A22" s="6">
        <v>44291</v>
      </c>
      <c r="B22" s="12" t="s">
        <v>114</v>
      </c>
      <c r="C22" s="7" t="s">
        <v>108</v>
      </c>
      <c r="D22" s="13"/>
      <c r="E22" s="13"/>
      <c r="F22" s="13"/>
      <c r="G22" s="14"/>
      <c r="H22" s="14"/>
      <c r="I22" s="41"/>
      <c r="J22" s="15">
        <v>102.5</v>
      </c>
      <c r="K22" s="14"/>
      <c r="L22" s="14"/>
      <c r="M22" s="14"/>
      <c r="N22" s="14"/>
      <c r="O22" s="14"/>
      <c r="P22" s="10">
        <v>102.5</v>
      </c>
    </row>
    <row r="23" spans="1:17" x14ac:dyDescent="0.3">
      <c r="A23" s="6">
        <v>44298</v>
      </c>
      <c r="B23" s="12" t="s">
        <v>115</v>
      </c>
      <c r="C23" s="7" t="s">
        <v>90</v>
      </c>
      <c r="D23" s="13"/>
      <c r="E23" s="13"/>
      <c r="F23" s="13"/>
      <c r="G23" s="14"/>
      <c r="H23" s="14"/>
      <c r="I23" s="41"/>
      <c r="J23" s="15">
        <v>3367.79</v>
      </c>
      <c r="K23" s="14"/>
      <c r="L23" s="14"/>
      <c r="M23" s="14"/>
      <c r="N23" s="14"/>
      <c r="O23" s="14"/>
      <c r="P23" s="10">
        <v>3367.79</v>
      </c>
    </row>
    <row r="24" spans="1:17" x14ac:dyDescent="0.3">
      <c r="A24" s="6">
        <v>44312</v>
      </c>
      <c r="B24" s="12" t="s">
        <v>116</v>
      </c>
      <c r="C24" s="7" t="s">
        <v>90</v>
      </c>
      <c r="D24" s="13"/>
      <c r="E24" s="13"/>
      <c r="F24" s="13"/>
      <c r="G24" s="14"/>
      <c r="H24" s="14"/>
      <c r="I24" s="41"/>
      <c r="J24" s="15">
        <v>3075</v>
      </c>
      <c r="K24" s="14"/>
      <c r="L24" s="14"/>
      <c r="M24" s="14"/>
      <c r="N24" s="14"/>
      <c r="O24" s="14"/>
      <c r="P24" s="10">
        <v>3075</v>
      </c>
    </row>
    <row r="25" spans="1:17" x14ac:dyDescent="0.3">
      <c r="A25" s="6">
        <v>44319</v>
      </c>
      <c r="B25" s="12" t="s">
        <v>115</v>
      </c>
      <c r="C25" s="7" t="s">
        <v>90</v>
      </c>
      <c r="D25" s="10"/>
      <c r="E25" s="10"/>
      <c r="F25" s="10"/>
      <c r="G25" s="10"/>
      <c r="H25" s="10"/>
      <c r="I25" s="42"/>
      <c r="J25" s="10"/>
      <c r="K25" s="10">
        <v>2920.75</v>
      </c>
      <c r="L25" s="10"/>
      <c r="M25" s="10"/>
      <c r="N25" s="10"/>
      <c r="O25" s="10"/>
      <c r="P25" s="10">
        <v>2920.75</v>
      </c>
    </row>
    <row r="26" spans="1:17" x14ac:dyDescent="0.3">
      <c r="A26" s="6">
        <v>44319</v>
      </c>
      <c r="B26" s="12" t="s">
        <v>116</v>
      </c>
      <c r="C26" s="7" t="s">
        <v>117</v>
      </c>
      <c r="D26" s="10"/>
      <c r="E26" s="11"/>
      <c r="F26" s="10"/>
      <c r="G26" s="11"/>
      <c r="H26" s="11"/>
      <c r="I26" s="42"/>
      <c r="J26" s="11"/>
      <c r="K26" s="11">
        <v>805</v>
      </c>
      <c r="L26" s="11"/>
      <c r="M26" s="11"/>
      <c r="N26" s="11"/>
      <c r="O26" s="11"/>
      <c r="P26" s="10">
        <v>805</v>
      </c>
    </row>
    <row r="27" spans="1:17" x14ac:dyDescent="0.3">
      <c r="A27" s="6">
        <v>44354</v>
      </c>
      <c r="B27" s="12" t="s">
        <v>124</v>
      </c>
      <c r="C27" s="7" t="s">
        <v>106</v>
      </c>
      <c r="D27" s="10"/>
      <c r="E27" s="11"/>
      <c r="F27" s="10"/>
      <c r="G27" s="11"/>
      <c r="H27" s="11"/>
      <c r="I27" s="42"/>
      <c r="J27" s="11"/>
      <c r="K27" s="11"/>
      <c r="L27" s="11">
        <v>36</v>
      </c>
      <c r="M27" s="11"/>
      <c r="N27" s="11"/>
      <c r="O27" s="11"/>
      <c r="P27" s="10">
        <v>36</v>
      </c>
    </row>
    <row r="28" spans="1:17" x14ac:dyDescent="0.3">
      <c r="A28" s="6">
        <v>44376</v>
      </c>
      <c r="B28" s="12" t="s">
        <v>125</v>
      </c>
      <c r="C28" s="7" t="s">
        <v>90</v>
      </c>
      <c r="D28" s="10"/>
      <c r="E28" s="11"/>
      <c r="F28" s="10"/>
      <c r="G28" s="11"/>
      <c r="H28" s="11"/>
      <c r="I28" s="42"/>
      <c r="J28" s="11"/>
      <c r="K28" s="11"/>
      <c r="L28" s="11">
        <v>428.91</v>
      </c>
      <c r="M28" s="11"/>
      <c r="N28" s="11"/>
      <c r="O28" s="11"/>
      <c r="P28" s="10">
        <v>428.91</v>
      </c>
    </row>
    <row r="29" spans="1:17" x14ac:dyDescent="0.3">
      <c r="A29" s="16" t="s">
        <v>89</v>
      </c>
      <c r="B29" s="12"/>
      <c r="C29" s="7"/>
      <c r="D29" s="10">
        <f t="shared" ref="D29:L29" si="0">SUM(D2:D28)</f>
        <v>820</v>
      </c>
      <c r="E29" s="10">
        <f t="shared" si="0"/>
        <v>820</v>
      </c>
      <c r="F29" s="10">
        <f t="shared" si="0"/>
        <v>919.97</v>
      </c>
      <c r="G29" s="10">
        <f t="shared" si="0"/>
        <v>880</v>
      </c>
      <c r="H29" s="10">
        <f t="shared" si="0"/>
        <v>500</v>
      </c>
      <c r="I29" s="10">
        <f t="shared" si="0"/>
        <v>5384.97</v>
      </c>
      <c r="J29" s="10">
        <f t="shared" si="0"/>
        <v>6595.29</v>
      </c>
      <c r="K29" s="10">
        <f t="shared" si="0"/>
        <v>3725.75</v>
      </c>
      <c r="L29" s="10">
        <f t="shared" si="0"/>
        <v>464.91</v>
      </c>
      <c r="M29" s="11">
        <v>0</v>
      </c>
      <c r="N29" s="11">
        <v>0</v>
      </c>
      <c r="O29" s="11">
        <v>0</v>
      </c>
      <c r="P29" s="10">
        <f>SUM(P2:P28)</f>
        <v>20110.89</v>
      </c>
      <c r="Q29" s="40"/>
    </row>
    <row r="31" spans="1:17" x14ac:dyDescent="0.3">
      <c r="A31" s="53" t="s">
        <v>118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</sheetData>
  <mergeCells count="1">
    <mergeCell ref="A31:P3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42E6E-4966-4F81-A31A-9253B1FB9CF1}">
  <dimension ref="A1:P45"/>
  <sheetViews>
    <sheetView topLeftCell="A13" workbookViewId="0">
      <selection activeCell="P45" sqref="P45"/>
    </sheetView>
  </sheetViews>
  <sheetFormatPr defaultRowHeight="14.4" x14ac:dyDescent="0.3"/>
  <cols>
    <col min="1" max="1" width="8.88671875" style="51"/>
    <col min="2" max="2" width="19.6640625" customWidth="1"/>
    <col min="3" max="3" width="5.6640625" style="4" customWidth="1"/>
    <col min="4" max="16" width="8.77734375" customWidth="1"/>
  </cols>
  <sheetData>
    <row r="1" spans="1:16" s="48" customFormat="1" x14ac:dyDescent="0.3">
      <c r="A1" s="50" t="s">
        <v>86</v>
      </c>
      <c r="B1" s="47" t="s">
        <v>87</v>
      </c>
      <c r="C1" s="47" t="s">
        <v>88</v>
      </c>
      <c r="D1" s="47" t="s">
        <v>16</v>
      </c>
      <c r="E1" s="47" t="s">
        <v>17</v>
      </c>
      <c r="F1" s="47" t="s">
        <v>18</v>
      </c>
      <c r="G1" s="47" t="s">
        <v>23</v>
      </c>
      <c r="H1" s="47" t="s">
        <v>24</v>
      </c>
      <c r="I1" s="47" t="s">
        <v>25</v>
      </c>
      <c r="J1" s="47" t="s">
        <v>26</v>
      </c>
      <c r="K1" s="47" t="s">
        <v>27</v>
      </c>
      <c r="L1" s="47" t="s">
        <v>28</v>
      </c>
      <c r="M1" s="47" t="s">
        <v>31</v>
      </c>
      <c r="N1" s="47" t="s">
        <v>29</v>
      </c>
      <c r="O1" s="47" t="s">
        <v>30</v>
      </c>
      <c r="P1" s="47" t="s">
        <v>89</v>
      </c>
    </row>
    <row r="2" spans="1:16" x14ac:dyDescent="0.3">
      <c r="A2" s="50">
        <v>44117</v>
      </c>
      <c r="B2" s="46" t="s">
        <v>91</v>
      </c>
      <c r="C2" s="47" t="s">
        <v>92</v>
      </c>
      <c r="D2" s="49">
        <v>9.9499999999999993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>
        <v>9.9499999999999993</v>
      </c>
    </row>
    <row r="3" spans="1:16" x14ac:dyDescent="0.3">
      <c r="A3" s="50">
        <v>44120</v>
      </c>
      <c r="B3" s="46" t="s">
        <v>128</v>
      </c>
      <c r="C3" s="47" t="s">
        <v>90</v>
      </c>
      <c r="D3" s="49">
        <v>256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>
        <v>256</v>
      </c>
    </row>
    <row r="4" spans="1:16" x14ac:dyDescent="0.3">
      <c r="A4" s="50">
        <v>42659</v>
      </c>
      <c r="B4" s="46" t="s">
        <v>129</v>
      </c>
      <c r="C4" s="47" t="s">
        <v>90</v>
      </c>
      <c r="D4" s="49">
        <v>192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>
        <v>192</v>
      </c>
    </row>
    <row r="5" spans="1:16" x14ac:dyDescent="0.3">
      <c r="A5" s="50">
        <v>44130</v>
      </c>
      <c r="B5" s="46" t="s">
        <v>142</v>
      </c>
      <c r="C5" s="47" t="s">
        <v>90</v>
      </c>
      <c r="D5" s="49">
        <v>299.61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>
        <v>299.61</v>
      </c>
    </row>
    <row r="6" spans="1:16" x14ac:dyDescent="0.3">
      <c r="A6" s="50">
        <v>44146</v>
      </c>
      <c r="B6" s="46" t="s">
        <v>130</v>
      </c>
      <c r="C6" s="47" t="s">
        <v>90</v>
      </c>
      <c r="D6" s="49"/>
      <c r="E6" s="49">
        <v>1050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>
        <v>1050</v>
      </c>
    </row>
    <row r="7" spans="1:16" x14ac:dyDescent="0.3">
      <c r="A7" s="50">
        <v>44148</v>
      </c>
      <c r="B7" s="46" t="s">
        <v>91</v>
      </c>
      <c r="C7" s="47" t="s">
        <v>92</v>
      </c>
      <c r="D7" s="49"/>
      <c r="E7" s="49">
        <v>9.9499999999999993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>
        <v>9.9499999999999993</v>
      </c>
    </row>
    <row r="8" spans="1:16" x14ac:dyDescent="0.3">
      <c r="A8" s="50">
        <v>44158</v>
      </c>
      <c r="B8" s="46" t="s">
        <v>131</v>
      </c>
      <c r="C8" s="47" t="s">
        <v>90</v>
      </c>
      <c r="D8" s="49"/>
      <c r="E8" s="49">
        <v>375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>
        <v>375</v>
      </c>
    </row>
    <row r="9" spans="1:16" x14ac:dyDescent="0.3">
      <c r="A9" s="50">
        <v>44178</v>
      </c>
      <c r="B9" s="46" t="s">
        <v>91</v>
      </c>
      <c r="C9" s="47" t="s">
        <v>92</v>
      </c>
      <c r="D9" s="49"/>
      <c r="E9" s="49"/>
      <c r="F9" s="49">
        <v>9.9499999999999993</v>
      </c>
      <c r="G9" s="49"/>
      <c r="H9" s="49"/>
      <c r="I9" s="49"/>
      <c r="J9" s="49" t="s">
        <v>5</v>
      </c>
      <c r="K9" s="49"/>
      <c r="L9" s="49"/>
      <c r="M9" s="49"/>
      <c r="N9" s="49"/>
      <c r="O9" s="49"/>
      <c r="P9" s="49">
        <v>9.9499999999999993</v>
      </c>
    </row>
    <row r="10" spans="1:16" x14ac:dyDescent="0.3">
      <c r="A10" s="50">
        <v>44186</v>
      </c>
      <c r="B10" s="46" t="s">
        <v>130</v>
      </c>
      <c r="C10" s="47"/>
      <c r="D10" s="49"/>
      <c r="E10" s="49"/>
      <c r="F10" s="49">
        <v>900</v>
      </c>
      <c r="G10" s="49"/>
      <c r="H10" s="49"/>
      <c r="I10" s="49"/>
      <c r="J10" s="49"/>
      <c r="K10" s="49"/>
      <c r="L10" s="49"/>
      <c r="M10" s="49"/>
      <c r="N10" s="49"/>
      <c r="O10" s="49"/>
      <c r="P10" s="49">
        <v>900</v>
      </c>
    </row>
    <row r="11" spans="1:16" x14ac:dyDescent="0.3">
      <c r="A11" s="50">
        <v>44200</v>
      </c>
      <c r="B11" s="46" t="s">
        <v>93</v>
      </c>
      <c r="C11" s="47" t="s">
        <v>92</v>
      </c>
      <c r="D11" s="49"/>
      <c r="E11" s="49"/>
      <c r="F11" s="49"/>
      <c r="G11" s="49">
        <v>7.16</v>
      </c>
      <c r="H11" s="49"/>
      <c r="I11" s="49"/>
      <c r="J11" s="49"/>
      <c r="K11" s="49"/>
      <c r="L11" s="49"/>
      <c r="M11" s="49"/>
      <c r="N11" s="49"/>
      <c r="O11" s="49"/>
      <c r="P11" s="49">
        <v>7.16</v>
      </c>
    </row>
    <row r="12" spans="1:16" x14ac:dyDescent="0.3">
      <c r="A12" s="50">
        <v>44223</v>
      </c>
      <c r="B12" s="46" t="s">
        <v>94</v>
      </c>
      <c r="C12" s="47" t="s">
        <v>95</v>
      </c>
      <c r="D12" s="49"/>
      <c r="E12" s="49"/>
      <c r="F12" s="49"/>
      <c r="G12" s="49">
        <v>70</v>
      </c>
      <c r="H12" s="49"/>
      <c r="I12" s="49"/>
      <c r="J12" s="49"/>
      <c r="K12" s="49"/>
      <c r="L12" s="49"/>
      <c r="M12" s="49"/>
      <c r="N12" s="49"/>
      <c r="O12" s="49"/>
      <c r="P12" s="49">
        <v>70</v>
      </c>
    </row>
    <row r="13" spans="1:16" x14ac:dyDescent="0.3">
      <c r="A13" s="50">
        <v>44228</v>
      </c>
      <c r="B13" s="46" t="s">
        <v>96</v>
      </c>
      <c r="C13" s="47" t="s">
        <v>92</v>
      </c>
      <c r="D13" s="49"/>
      <c r="E13" s="49"/>
      <c r="F13" s="49"/>
      <c r="G13" s="49"/>
      <c r="H13" s="49">
        <v>18.34</v>
      </c>
      <c r="I13" s="49"/>
      <c r="J13" s="49"/>
      <c r="K13" s="49"/>
      <c r="L13" s="49"/>
      <c r="M13" s="49"/>
      <c r="N13" s="49"/>
      <c r="O13" s="49"/>
      <c r="P13" s="49">
        <v>18.34</v>
      </c>
    </row>
    <row r="14" spans="1:16" x14ac:dyDescent="0.3">
      <c r="A14" s="50">
        <v>44232</v>
      </c>
      <c r="B14" s="46" t="s">
        <v>103</v>
      </c>
      <c r="C14" s="47" t="s">
        <v>95</v>
      </c>
      <c r="D14" s="49"/>
      <c r="E14" s="49"/>
      <c r="F14" s="49"/>
      <c r="G14" s="49"/>
      <c r="H14" s="49">
        <v>25</v>
      </c>
      <c r="I14" s="49"/>
      <c r="J14" s="49"/>
      <c r="K14" s="49"/>
      <c r="L14" s="49"/>
      <c r="M14" s="49"/>
      <c r="N14" s="49"/>
      <c r="O14" s="49"/>
      <c r="P14" s="49">
        <v>25</v>
      </c>
    </row>
    <row r="15" spans="1:16" x14ac:dyDescent="0.3">
      <c r="A15" s="50">
        <v>44233</v>
      </c>
      <c r="B15" s="46" t="s">
        <v>132</v>
      </c>
      <c r="C15" s="47" t="s">
        <v>90</v>
      </c>
      <c r="D15" s="49"/>
      <c r="E15" s="49"/>
      <c r="F15" s="49"/>
      <c r="G15" s="49"/>
      <c r="H15" s="49">
        <v>500</v>
      </c>
      <c r="I15" s="49"/>
      <c r="J15" s="49"/>
      <c r="K15" s="49"/>
      <c r="L15" s="49"/>
      <c r="M15" s="49"/>
      <c r="N15" s="49"/>
      <c r="O15" s="49"/>
      <c r="P15" s="49">
        <v>500</v>
      </c>
    </row>
    <row r="16" spans="1:16" x14ac:dyDescent="0.3">
      <c r="A16" s="50">
        <v>44233</v>
      </c>
      <c r="B16" s="46" t="s">
        <v>133</v>
      </c>
      <c r="C16" s="47" t="s">
        <v>90</v>
      </c>
      <c r="D16" s="49"/>
      <c r="E16" s="49"/>
      <c r="F16" s="49"/>
      <c r="G16" s="49"/>
      <c r="H16" s="49">
        <v>250</v>
      </c>
      <c r="I16" s="49"/>
      <c r="J16" s="49"/>
      <c r="K16" s="49"/>
      <c r="L16" s="49"/>
      <c r="M16" s="49"/>
      <c r="N16" s="49"/>
      <c r="O16" s="49"/>
      <c r="P16" s="49">
        <v>250</v>
      </c>
    </row>
    <row r="17" spans="1:16" x14ac:dyDescent="0.3">
      <c r="A17" s="50">
        <v>44233</v>
      </c>
      <c r="B17" s="46" t="s">
        <v>134</v>
      </c>
      <c r="C17" s="47" t="s">
        <v>90</v>
      </c>
      <c r="D17" s="49"/>
      <c r="E17" s="49"/>
      <c r="F17" s="49"/>
      <c r="G17" s="49"/>
      <c r="H17" s="49">
        <v>100</v>
      </c>
      <c r="I17" s="49"/>
      <c r="J17" s="49"/>
      <c r="K17" s="49"/>
      <c r="L17" s="49"/>
      <c r="M17" s="49"/>
      <c r="N17" s="49"/>
      <c r="O17" s="49"/>
      <c r="P17" s="49">
        <v>100</v>
      </c>
    </row>
    <row r="18" spans="1:16" x14ac:dyDescent="0.3">
      <c r="A18" s="50">
        <v>44256</v>
      </c>
      <c r="B18" s="46" t="s">
        <v>93</v>
      </c>
      <c r="C18" s="47" t="s">
        <v>92</v>
      </c>
      <c r="D18" s="49"/>
      <c r="E18" s="49"/>
      <c r="F18" s="49"/>
      <c r="G18" s="49"/>
      <c r="H18" s="49"/>
      <c r="I18" s="49">
        <v>17.7</v>
      </c>
      <c r="J18" s="49"/>
      <c r="K18" s="49"/>
      <c r="L18" s="49"/>
      <c r="M18" s="49"/>
      <c r="N18" s="49"/>
      <c r="O18" s="49"/>
      <c r="P18" s="49">
        <v>17.7</v>
      </c>
    </row>
    <row r="19" spans="1:16" x14ac:dyDescent="0.3">
      <c r="A19" s="50">
        <v>44279</v>
      </c>
      <c r="B19" s="46" t="s">
        <v>97</v>
      </c>
      <c r="C19" s="47" t="s">
        <v>90</v>
      </c>
      <c r="D19" s="49"/>
      <c r="E19" s="49"/>
      <c r="F19" s="49"/>
      <c r="G19" s="49"/>
      <c r="H19" s="49"/>
      <c r="I19" s="49">
        <v>800</v>
      </c>
      <c r="J19" s="49"/>
      <c r="K19" s="49"/>
      <c r="L19" s="49"/>
      <c r="M19" s="49"/>
      <c r="N19" s="49"/>
      <c r="O19" s="49"/>
      <c r="P19" s="49">
        <v>800</v>
      </c>
    </row>
    <row r="20" spans="1:16" x14ac:dyDescent="0.3">
      <c r="A20" s="50">
        <v>44288</v>
      </c>
      <c r="B20" s="46" t="s">
        <v>93</v>
      </c>
      <c r="C20" s="47" t="s">
        <v>92</v>
      </c>
      <c r="D20" s="49"/>
      <c r="E20" s="49"/>
      <c r="F20" s="49"/>
      <c r="G20" s="49"/>
      <c r="H20" s="49"/>
      <c r="I20" s="49"/>
      <c r="J20" s="49">
        <v>17.100000000000001</v>
      </c>
      <c r="K20" s="49"/>
      <c r="L20" s="49"/>
      <c r="M20" s="49"/>
      <c r="N20" s="49"/>
      <c r="O20" s="49"/>
      <c r="P20" s="49">
        <v>17.100000000000001</v>
      </c>
    </row>
    <row r="21" spans="1:16" x14ac:dyDescent="0.3">
      <c r="A21" s="50">
        <v>44297</v>
      </c>
      <c r="B21" s="46" t="s">
        <v>98</v>
      </c>
      <c r="C21" s="47" t="s">
        <v>90</v>
      </c>
      <c r="D21" s="49"/>
      <c r="E21" s="49"/>
      <c r="F21" s="49"/>
      <c r="G21" s="49"/>
      <c r="H21" s="49"/>
      <c r="I21" s="49"/>
      <c r="J21" s="49">
        <v>100</v>
      </c>
      <c r="K21" s="49"/>
      <c r="L21" s="49"/>
      <c r="M21" s="49"/>
      <c r="N21" s="49"/>
      <c r="O21" s="49"/>
      <c r="P21" s="49">
        <v>100</v>
      </c>
    </row>
    <row r="22" spans="1:16" x14ac:dyDescent="0.3">
      <c r="A22" s="50">
        <v>44297</v>
      </c>
      <c r="B22" s="46" t="s">
        <v>98</v>
      </c>
      <c r="C22" s="47" t="s">
        <v>90</v>
      </c>
      <c r="D22" s="49"/>
      <c r="E22" s="49"/>
      <c r="F22" s="49"/>
      <c r="G22" s="49"/>
      <c r="H22" s="49"/>
      <c r="I22" s="49"/>
      <c r="J22" s="49">
        <v>100</v>
      </c>
      <c r="K22" s="49"/>
      <c r="L22" s="49"/>
      <c r="M22" s="49"/>
      <c r="N22" s="49"/>
      <c r="O22" s="49"/>
      <c r="P22" s="49">
        <v>100</v>
      </c>
    </row>
    <row r="23" spans="1:16" x14ac:dyDescent="0.3">
      <c r="A23" s="50">
        <v>44297</v>
      </c>
      <c r="B23" s="46" t="s">
        <v>99</v>
      </c>
      <c r="C23" s="47" t="s">
        <v>90</v>
      </c>
      <c r="D23" s="49"/>
      <c r="E23" s="49"/>
      <c r="F23" s="49"/>
      <c r="G23" s="49"/>
      <c r="H23" s="49"/>
      <c r="I23" s="49"/>
      <c r="J23" s="49">
        <v>109</v>
      </c>
      <c r="K23" s="49"/>
      <c r="L23" s="49"/>
      <c r="M23" s="49"/>
      <c r="N23" s="49"/>
      <c r="O23" s="49"/>
      <c r="P23" s="49">
        <v>109</v>
      </c>
    </row>
    <row r="24" spans="1:16" x14ac:dyDescent="0.3">
      <c r="A24" s="50">
        <v>44298</v>
      </c>
      <c r="B24" s="46" t="s">
        <v>100</v>
      </c>
      <c r="C24" s="47" t="s">
        <v>90</v>
      </c>
      <c r="D24" s="49"/>
      <c r="E24" s="49"/>
      <c r="F24" s="49"/>
      <c r="G24" s="49"/>
      <c r="H24" s="49"/>
      <c r="I24" s="49"/>
      <c r="J24" s="49">
        <v>841.94</v>
      </c>
      <c r="K24" s="49"/>
      <c r="L24" s="49"/>
      <c r="M24" s="49"/>
      <c r="N24" s="49"/>
      <c r="O24" s="49"/>
      <c r="P24" s="49">
        <v>841.94</v>
      </c>
    </row>
    <row r="25" spans="1:16" x14ac:dyDescent="0.3">
      <c r="A25" s="50">
        <v>44298</v>
      </c>
      <c r="B25" s="46" t="s">
        <v>101</v>
      </c>
      <c r="C25" s="47" t="s">
        <v>90</v>
      </c>
      <c r="D25" s="49"/>
      <c r="E25" s="49"/>
      <c r="F25" s="49"/>
      <c r="G25" s="49"/>
      <c r="H25" s="49"/>
      <c r="I25" s="49"/>
      <c r="J25" s="49">
        <v>841.94</v>
      </c>
      <c r="K25" s="49"/>
      <c r="L25" s="49"/>
      <c r="M25" s="49"/>
      <c r="N25" s="49"/>
      <c r="O25" s="49"/>
      <c r="P25" s="49">
        <v>841.94</v>
      </c>
    </row>
    <row r="26" spans="1:16" x14ac:dyDescent="0.3">
      <c r="A26" s="50">
        <v>44315</v>
      </c>
      <c r="B26" s="46" t="s">
        <v>99</v>
      </c>
      <c r="C26" s="47" t="s">
        <v>90</v>
      </c>
      <c r="D26" s="49"/>
      <c r="E26" s="49"/>
      <c r="F26" s="49"/>
      <c r="G26" s="49"/>
      <c r="H26" s="49"/>
      <c r="I26" s="49"/>
      <c r="J26" s="49">
        <v>250</v>
      </c>
      <c r="K26" s="49"/>
      <c r="L26" s="49"/>
      <c r="M26" s="49"/>
      <c r="N26" s="49"/>
      <c r="O26" s="49"/>
      <c r="P26" s="49">
        <v>250</v>
      </c>
    </row>
    <row r="27" spans="1:16" x14ac:dyDescent="0.3">
      <c r="A27" s="50">
        <v>44316</v>
      </c>
      <c r="B27" s="46" t="s">
        <v>100</v>
      </c>
      <c r="C27" s="47" t="s">
        <v>90</v>
      </c>
      <c r="D27" s="49"/>
      <c r="E27" s="49"/>
      <c r="F27" s="49"/>
      <c r="G27" s="49"/>
      <c r="H27" s="49"/>
      <c r="I27" s="49"/>
      <c r="J27" s="49">
        <v>243.4</v>
      </c>
      <c r="K27" s="49"/>
      <c r="L27" s="49"/>
      <c r="M27" s="49"/>
      <c r="N27" s="49"/>
      <c r="O27" s="49"/>
      <c r="P27" s="49">
        <v>243.4</v>
      </c>
    </row>
    <row r="28" spans="1:16" x14ac:dyDescent="0.3">
      <c r="A28" s="50">
        <v>44316</v>
      </c>
      <c r="B28" s="46" t="s">
        <v>101</v>
      </c>
      <c r="C28" s="47" t="s">
        <v>90</v>
      </c>
      <c r="D28" s="49"/>
      <c r="E28" s="49"/>
      <c r="F28" s="49"/>
      <c r="G28" s="49"/>
      <c r="H28" s="49"/>
      <c r="I28" s="49"/>
      <c r="J28" s="49">
        <v>973.58</v>
      </c>
      <c r="K28" s="49"/>
      <c r="L28" s="49"/>
      <c r="M28" s="49"/>
      <c r="N28" s="49"/>
      <c r="O28" s="49"/>
      <c r="P28" s="49">
        <v>973.58</v>
      </c>
    </row>
    <row r="29" spans="1:16" x14ac:dyDescent="0.3">
      <c r="A29" s="50">
        <v>44319</v>
      </c>
      <c r="B29" s="46" t="s">
        <v>140</v>
      </c>
      <c r="C29" s="47" t="s">
        <v>95</v>
      </c>
      <c r="D29" s="49"/>
      <c r="E29" s="49"/>
      <c r="F29" s="49"/>
      <c r="G29" s="49"/>
      <c r="H29" s="49"/>
      <c r="I29" s="49"/>
      <c r="J29" s="49"/>
      <c r="K29" s="49">
        <v>500</v>
      </c>
      <c r="L29" s="49"/>
      <c r="M29" s="49"/>
      <c r="N29" s="49"/>
      <c r="O29" s="49"/>
      <c r="P29" s="49">
        <v>500</v>
      </c>
    </row>
    <row r="30" spans="1:16" x14ac:dyDescent="0.3">
      <c r="A30" s="50">
        <v>44320</v>
      </c>
      <c r="B30" s="46" t="s">
        <v>141</v>
      </c>
      <c r="C30" s="47" t="s">
        <v>95</v>
      </c>
      <c r="D30" s="49"/>
      <c r="E30" s="49"/>
      <c r="F30" s="49"/>
      <c r="G30" s="49"/>
      <c r="H30" s="49"/>
      <c r="I30" s="49"/>
      <c r="J30" s="49"/>
      <c r="K30" s="49">
        <v>550</v>
      </c>
      <c r="L30" s="49"/>
      <c r="M30" s="49"/>
      <c r="N30" s="49"/>
      <c r="O30" s="49"/>
      <c r="P30" s="49">
        <v>550</v>
      </c>
    </row>
    <row r="31" spans="1:16" x14ac:dyDescent="0.3">
      <c r="A31" s="50">
        <v>44322</v>
      </c>
      <c r="B31" s="46" t="s">
        <v>142</v>
      </c>
      <c r="C31" s="47" t="s">
        <v>95</v>
      </c>
      <c r="D31" s="49"/>
      <c r="E31" s="49"/>
      <c r="F31" s="49"/>
      <c r="G31" s="49"/>
      <c r="H31" s="49"/>
      <c r="I31" s="49"/>
      <c r="J31" s="49"/>
      <c r="K31" s="49">
        <v>380</v>
      </c>
      <c r="L31" s="49"/>
      <c r="M31" s="49"/>
      <c r="N31" s="49"/>
      <c r="O31" s="49"/>
      <c r="P31" s="49">
        <v>380</v>
      </c>
    </row>
    <row r="32" spans="1:16" x14ac:dyDescent="0.3">
      <c r="A32" s="50">
        <v>44326</v>
      </c>
      <c r="B32" s="46" t="s">
        <v>104</v>
      </c>
      <c r="C32" s="47" t="s">
        <v>90</v>
      </c>
      <c r="D32" s="49"/>
      <c r="E32" s="49"/>
      <c r="F32" s="49"/>
      <c r="G32" s="49"/>
      <c r="H32" s="49"/>
      <c r="I32" s="49"/>
      <c r="J32" s="49"/>
      <c r="K32" s="49">
        <v>7760</v>
      </c>
      <c r="L32" s="49"/>
      <c r="M32" s="49"/>
      <c r="N32" s="49"/>
      <c r="O32" s="49"/>
      <c r="P32" s="49">
        <v>7760</v>
      </c>
    </row>
    <row r="33" spans="1:16" x14ac:dyDescent="0.3">
      <c r="A33" s="50">
        <v>44326</v>
      </c>
      <c r="B33" s="46" t="s">
        <v>135</v>
      </c>
      <c r="C33" s="47" t="s">
        <v>90</v>
      </c>
      <c r="D33" s="49"/>
      <c r="E33" s="49"/>
      <c r="F33" s="49"/>
      <c r="G33" s="49"/>
      <c r="H33" s="49"/>
      <c r="I33" s="49"/>
      <c r="J33" s="49"/>
      <c r="K33" s="49">
        <v>100</v>
      </c>
      <c r="L33" s="49"/>
      <c r="M33" s="49"/>
      <c r="N33" s="49"/>
      <c r="O33" s="49"/>
      <c r="P33" s="49">
        <v>100</v>
      </c>
    </row>
    <row r="34" spans="1:16" x14ac:dyDescent="0.3">
      <c r="A34" s="50">
        <v>44349</v>
      </c>
      <c r="B34" s="46" t="s">
        <v>19</v>
      </c>
      <c r="C34" s="47" t="s">
        <v>90</v>
      </c>
      <c r="D34" s="49"/>
      <c r="E34" s="49"/>
      <c r="F34" s="49"/>
      <c r="G34" s="49"/>
      <c r="H34" s="49"/>
      <c r="I34" s="49"/>
      <c r="J34" s="49"/>
      <c r="K34" s="49"/>
      <c r="L34" s="49">
        <v>2000</v>
      </c>
      <c r="M34" s="49"/>
      <c r="N34" s="49"/>
      <c r="O34" s="49"/>
      <c r="P34" s="49">
        <v>2000</v>
      </c>
    </row>
    <row r="35" spans="1:16" x14ac:dyDescent="0.3">
      <c r="A35" s="50">
        <v>44349</v>
      </c>
      <c r="B35" s="46" t="s">
        <v>136</v>
      </c>
      <c r="C35" s="47" t="s">
        <v>90</v>
      </c>
      <c r="D35" s="49"/>
      <c r="E35" s="49"/>
      <c r="F35" s="49"/>
      <c r="G35" s="49"/>
      <c r="H35" s="49"/>
      <c r="I35" s="49"/>
      <c r="J35" s="49"/>
      <c r="K35" s="49"/>
      <c r="L35" s="49">
        <v>659</v>
      </c>
      <c r="M35" s="49"/>
      <c r="N35" s="49"/>
      <c r="O35" s="49"/>
      <c r="P35" s="49">
        <v>659</v>
      </c>
    </row>
    <row r="36" spans="1:16" x14ac:dyDescent="0.3">
      <c r="A36" s="50">
        <v>44355</v>
      </c>
      <c r="B36" s="46" t="s">
        <v>53</v>
      </c>
      <c r="C36" s="47" t="s">
        <v>90</v>
      </c>
      <c r="D36" s="49"/>
      <c r="E36" s="49"/>
      <c r="F36" s="49"/>
      <c r="G36" s="49"/>
      <c r="H36" s="49"/>
      <c r="I36" s="49"/>
      <c r="J36" s="49"/>
      <c r="K36" s="49"/>
      <c r="L36" s="49">
        <v>1000</v>
      </c>
      <c r="M36" s="49"/>
      <c r="N36" s="49"/>
      <c r="O36" s="49"/>
      <c r="P36" s="49">
        <v>1000</v>
      </c>
    </row>
    <row r="37" spans="1:16" x14ac:dyDescent="0.3">
      <c r="A37" s="50">
        <v>44355</v>
      </c>
      <c r="B37" s="46" t="s">
        <v>122</v>
      </c>
      <c r="C37" s="47" t="s">
        <v>90</v>
      </c>
      <c r="D37" s="49"/>
      <c r="E37" s="49"/>
      <c r="F37" s="49"/>
      <c r="G37" s="49"/>
      <c r="H37" s="49"/>
      <c r="I37" s="49"/>
      <c r="J37" s="49"/>
      <c r="K37" s="49"/>
      <c r="L37" s="49">
        <v>1000</v>
      </c>
      <c r="M37" s="49"/>
      <c r="N37" s="49"/>
      <c r="O37" s="49"/>
      <c r="P37" s="49">
        <v>1000</v>
      </c>
    </row>
    <row r="38" spans="1:16" x14ac:dyDescent="0.3">
      <c r="A38" s="50">
        <v>44355</v>
      </c>
      <c r="B38" s="46" t="s">
        <v>137</v>
      </c>
      <c r="C38" s="47" t="s">
        <v>90</v>
      </c>
      <c r="D38" s="49"/>
      <c r="E38" s="49"/>
      <c r="F38" s="49"/>
      <c r="G38" s="49"/>
      <c r="H38" s="49"/>
      <c r="I38" s="49"/>
      <c r="J38" s="49"/>
      <c r="K38" s="49"/>
      <c r="L38" s="49">
        <v>750</v>
      </c>
      <c r="M38" s="49"/>
      <c r="N38" s="49"/>
      <c r="O38" s="49"/>
      <c r="P38" s="49">
        <v>750</v>
      </c>
    </row>
    <row r="39" spans="1:16" x14ac:dyDescent="0.3">
      <c r="A39" s="50">
        <v>44355</v>
      </c>
      <c r="B39" s="46" t="s">
        <v>63</v>
      </c>
      <c r="C39" s="47" t="s">
        <v>90</v>
      </c>
      <c r="D39" s="49"/>
      <c r="E39" s="49"/>
      <c r="F39" s="49"/>
      <c r="G39" s="49"/>
      <c r="H39" s="49"/>
      <c r="I39" s="49"/>
      <c r="J39" s="49"/>
      <c r="K39" s="49"/>
      <c r="L39" s="49">
        <v>1250</v>
      </c>
      <c r="M39" s="49"/>
      <c r="N39" s="49"/>
      <c r="O39" s="49"/>
      <c r="P39" s="49">
        <v>1250</v>
      </c>
    </row>
    <row r="40" spans="1:16" x14ac:dyDescent="0.3">
      <c r="A40" s="50">
        <v>44355</v>
      </c>
      <c r="B40" s="46" t="s">
        <v>62</v>
      </c>
      <c r="C40" s="47" t="s">
        <v>90</v>
      </c>
      <c r="D40" s="49"/>
      <c r="E40" s="49"/>
      <c r="F40" s="49"/>
      <c r="G40" s="49"/>
      <c r="H40" s="49"/>
      <c r="I40" s="49"/>
      <c r="J40" s="49"/>
      <c r="K40" s="49"/>
      <c r="L40" s="49">
        <v>1500</v>
      </c>
      <c r="M40" s="49"/>
      <c r="N40" s="49"/>
      <c r="O40" s="49"/>
      <c r="P40" s="49">
        <v>1500</v>
      </c>
    </row>
    <row r="41" spans="1:16" x14ac:dyDescent="0.3">
      <c r="A41" s="50">
        <v>44355</v>
      </c>
      <c r="B41" s="46" t="s">
        <v>138</v>
      </c>
      <c r="C41" s="47" t="s">
        <v>90</v>
      </c>
      <c r="D41" s="49"/>
      <c r="E41" s="49"/>
      <c r="F41" s="49"/>
      <c r="G41" s="49"/>
      <c r="H41" s="49"/>
      <c r="I41" s="49"/>
      <c r="J41" s="49"/>
      <c r="K41" s="49"/>
      <c r="L41" s="49">
        <v>1500</v>
      </c>
      <c r="M41" s="49"/>
      <c r="N41" s="49"/>
      <c r="O41" s="49"/>
      <c r="P41" s="49">
        <v>1500</v>
      </c>
    </row>
    <row r="42" spans="1:16" x14ac:dyDescent="0.3">
      <c r="A42" s="50">
        <v>44355</v>
      </c>
      <c r="B42" s="46" t="s">
        <v>123</v>
      </c>
      <c r="C42" s="47" t="s">
        <v>90</v>
      </c>
      <c r="D42" s="49"/>
      <c r="E42" s="49"/>
      <c r="F42" s="49"/>
      <c r="G42" s="49"/>
      <c r="H42" s="49"/>
      <c r="I42" s="49"/>
      <c r="J42" s="49"/>
      <c r="K42" s="49"/>
      <c r="L42" s="49">
        <v>1000</v>
      </c>
      <c r="M42" s="49"/>
      <c r="N42" s="49"/>
      <c r="O42" s="49"/>
      <c r="P42" s="49">
        <v>1000</v>
      </c>
    </row>
    <row r="43" spans="1:16" x14ac:dyDescent="0.3">
      <c r="A43" s="50">
        <v>44425</v>
      </c>
      <c r="B43" s="46" t="s">
        <v>141</v>
      </c>
      <c r="C43" s="47" t="s">
        <v>90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>
        <v>600</v>
      </c>
      <c r="O43" s="49"/>
      <c r="P43" s="49">
        <v>600</v>
      </c>
    </row>
    <row r="44" spans="1:16" x14ac:dyDescent="0.3">
      <c r="A44" s="50" t="s">
        <v>89</v>
      </c>
      <c r="B44" s="46"/>
      <c r="C44" s="47"/>
      <c r="D44" s="49">
        <v>757.56</v>
      </c>
      <c r="E44" s="49">
        <v>1434.95</v>
      </c>
      <c r="F44" s="49">
        <v>909.95</v>
      </c>
      <c r="G44" s="49">
        <v>77.16</v>
      </c>
      <c r="H44" s="49">
        <v>893.34</v>
      </c>
      <c r="I44" s="49">
        <v>817.7</v>
      </c>
      <c r="J44" s="49">
        <v>3476.96</v>
      </c>
      <c r="K44" s="49">
        <v>9290</v>
      </c>
      <c r="L44" s="49">
        <v>10659</v>
      </c>
      <c r="M44" s="49">
        <v>0</v>
      </c>
      <c r="N44" s="49">
        <f>SUM(N43)</f>
        <v>600</v>
      </c>
      <c r="O44" s="49">
        <v>0</v>
      </c>
      <c r="P44" s="49">
        <f>SUM(P2:P43)</f>
        <v>28916.620000000003</v>
      </c>
    </row>
    <row r="45" spans="1:16" x14ac:dyDescent="0.3">
      <c r="A45" s="50" t="s">
        <v>139</v>
      </c>
      <c r="B45" s="46"/>
      <c r="C45" s="47"/>
      <c r="D45" s="46"/>
    </row>
  </sheetData>
  <pageMargins left="0.25" right="0.25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2020-2021</vt:lpstr>
      <vt:lpstr>Revenue</vt:lpstr>
      <vt:lpstr>Expense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Stonecipher</dc:creator>
  <cp:lastModifiedBy>Stoney</cp:lastModifiedBy>
  <cp:lastPrinted>2021-10-15T12:24:45Z</cp:lastPrinted>
  <dcterms:created xsi:type="dcterms:W3CDTF">2018-10-23T17:28:50Z</dcterms:created>
  <dcterms:modified xsi:type="dcterms:W3CDTF">2021-10-15T12:26:08Z</dcterms:modified>
</cp:coreProperties>
</file>